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240" yWindow="75" windowWidth="17235" windowHeight="6210" firstSheet="12" activeTab="22"/>
  </bookViews>
  <sheets>
    <sheet name="TOTALS" sheetId="10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2" r:id="rId10"/>
    <sheet name="NOV" sheetId="13" r:id="rId11"/>
    <sheet name="TOTALS2" sheetId="11" r:id="rId12"/>
    <sheet name="DEC12" sheetId="14" r:id="rId13"/>
    <sheet name="MAR13" sheetId="16" r:id="rId14"/>
    <sheet name="APR 12" sheetId="17" r:id="rId15"/>
    <sheet name="JUNE13" sheetId="19" r:id="rId16"/>
    <sheet name="July13" sheetId="20" r:id="rId17"/>
    <sheet name="Aug13" sheetId="21" r:id="rId18"/>
    <sheet name="Sept13" sheetId="22" r:id="rId19"/>
    <sheet name="Oct13" sheetId="23" r:id="rId20"/>
    <sheet name="2014" sheetId="26" r:id="rId21"/>
    <sheet name="2015" sheetId="27" r:id="rId22"/>
    <sheet name="2016" sheetId="28" r:id="rId23"/>
  </sheets>
  <calcPr calcId="152511"/>
</workbook>
</file>

<file path=xl/calcChain.xml><?xml version="1.0" encoding="utf-8"?>
<calcChain xmlns="http://schemas.openxmlformats.org/spreadsheetml/2006/main">
  <c r="D29" i="28" l="1"/>
  <c r="C33" i="28"/>
  <c r="O12" i="28"/>
  <c r="O14" i="28" s="1"/>
  <c r="N42" i="27"/>
  <c r="Q19" i="27"/>
  <c r="S19" i="27" s="1"/>
  <c r="K37" i="27"/>
  <c r="K36" i="27"/>
  <c r="K30" i="27"/>
  <c r="K31" i="27" s="1"/>
  <c r="K32" i="27" s="1"/>
  <c r="K21" i="27"/>
  <c r="M21" i="27" s="1"/>
  <c r="N19" i="27"/>
  <c r="P19" i="27" s="1"/>
  <c r="N33" i="27"/>
  <c r="N34" i="27" s="1"/>
  <c r="N35" i="27" s="1"/>
  <c r="D48" i="27"/>
  <c r="M15" i="27"/>
  <c r="C21" i="27"/>
  <c r="C20" i="27"/>
  <c r="F21" i="26"/>
  <c r="F14" i="26"/>
  <c r="P28" i="26"/>
  <c r="P27" i="26"/>
  <c r="P26" i="26"/>
  <c r="P25" i="26"/>
  <c r="O29" i="26"/>
  <c r="P29" i="26" s="1"/>
  <c r="L23" i="26"/>
  <c r="D23" i="26"/>
  <c r="P19" i="26"/>
  <c r="C23" i="26"/>
  <c r="D16" i="21"/>
  <c r="E18" i="21" s="1"/>
  <c r="G15" i="21"/>
  <c r="N13" i="23"/>
  <c r="P13" i="23" s="1"/>
  <c r="T18" i="23"/>
  <c r="D12" i="22"/>
  <c r="F12" i="22" s="1"/>
  <c r="M19" i="21"/>
  <c r="N20" i="21" s="1"/>
  <c r="N20" i="19"/>
  <c r="P20" i="19" s="1"/>
  <c r="E12" i="17"/>
  <c r="O18" i="17"/>
  <c r="Q18" i="17" s="1"/>
  <c r="R24" i="17" s="1"/>
  <c r="P9" i="19"/>
  <c r="N9" i="19"/>
  <c r="G13" i="17"/>
  <c r="G15" i="17"/>
  <c r="E23" i="16"/>
  <c r="Q20" i="16"/>
  <c r="Q21" i="16" s="1"/>
  <c r="J14" i="16"/>
  <c r="L14" i="16" s="1"/>
  <c r="D9" i="19"/>
  <c r="F9" i="19" s="1"/>
  <c r="E8" i="16"/>
  <c r="E8" i="14"/>
  <c r="D9" i="12"/>
  <c r="G3" i="12"/>
  <c r="K8" i="7"/>
  <c r="M8" i="7" s="1"/>
  <c r="M9" i="7" s="1"/>
  <c r="I11" i="10"/>
  <c r="K11" i="10"/>
  <c r="G3" i="8"/>
  <c r="G3" i="9"/>
  <c r="K6" i="6"/>
  <c r="I6" i="6"/>
  <c r="O13" i="28" l="1"/>
  <c r="C48" i="27"/>
  <c r="O23" i="27"/>
  <c r="K38" i="27"/>
  <c r="K39" i="27" s="1"/>
  <c r="E10" i="5"/>
  <c r="J9" i="5" s="1"/>
  <c r="D8" i="4" l="1"/>
  <c r="B15" i="10" l="1"/>
  <c r="D15" i="10" s="1"/>
  <c r="E8" i="3"/>
  <c r="D14" i="10"/>
  <c r="Q15" i="8"/>
</calcChain>
</file>

<file path=xl/sharedStrings.xml><?xml version="1.0" encoding="utf-8"?>
<sst xmlns="http://schemas.openxmlformats.org/spreadsheetml/2006/main" count="682" uniqueCount="252">
  <si>
    <t>Eric/Britany</t>
  </si>
  <si>
    <t>Final</t>
  </si>
  <si>
    <t>McArthur</t>
  </si>
  <si>
    <t>Comm</t>
  </si>
  <si>
    <t>Vendor</t>
  </si>
  <si>
    <t>Disney Cruise</t>
  </si>
  <si>
    <t>Dates</t>
  </si>
  <si>
    <t>CCL</t>
  </si>
  <si>
    <t>Date</t>
  </si>
  <si>
    <t>PCL</t>
  </si>
  <si>
    <t>Bralley</t>
  </si>
  <si>
    <t>AUGUST</t>
  </si>
  <si>
    <t>Lawson</t>
  </si>
  <si>
    <t>Disney Travel</t>
  </si>
  <si>
    <t>JUNE</t>
  </si>
  <si>
    <t>JULY</t>
  </si>
  <si>
    <t>FEB</t>
  </si>
  <si>
    <t>JONES</t>
  </si>
  <si>
    <t>GOGO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</si>
  <si>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</si>
  <si>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</si>
  <si>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</si>
  <si>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</si>
  <si>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</si>
  <si>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</si>
  <si>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</si>
  <si>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</si>
  <si>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</si>
  <si>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</si>
  <si>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</si>
  <si>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</si>
  <si>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pd</t>
  </si>
  <si>
    <t>Skybird</t>
  </si>
  <si>
    <t>Dillard</t>
  </si>
  <si>
    <t>Insurance</t>
  </si>
  <si>
    <t>TravelGuard</t>
  </si>
  <si>
    <t>New Kent</t>
  </si>
  <si>
    <t>Marriott</t>
  </si>
  <si>
    <t>pd in full</t>
  </si>
  <si>
    <t>at chk out</t>
  </si>
  <si>
    <t>Denoia</t>
  </si>
  <si>
    <t>Cannada</t>
  </si>
  <si>
    <t>GoGo</t>
  </si>
  <si>
    <t>Me</t>
  </si>
  <si>
    <t>Canada Ins</t>
  </si>
  <si>
    <t>Bralley/Marriott</t>
  </si>
  <si>
    <t>Disney/Bralley</t>
  </si>
  <si>
    <t>Canada</t>
  </si>
  <si>
    <t>Travel Guard</t>
  </si>
  <si>
    <t>JAN</t>
  </si>
  <si>
    <t>MAR</t>
  </si>
  <si>
    <t>APR</t>
  </si>
  <si>
    <t>MAY</t>
  </si>
  <si>
    <t>AUG</t>
  </si>
  <si>
    <t>SEPT</t>
  </si>
  <si>
    <t>OCT</t>
  </si>
  <si>
    <t>NOV</t>
  </si>
  <si>
    <t>DEC</t>
  </si>
  <si>
    <t>FOR CONNI'S CUSTOMER</t>
  </si>
  <si>
    <t>HALL</t>
  </si>
  <si>
    <t>TRAVEL DATE</t>
  </si>
  <si>
    <t>Insurance  ME</t>
  </si>
  <si>
    <t>Hanlon</t>
  </si>
  <si>
    <t>NYC</t>
  </si>
  <si>
    <t>Wright</t>
  </si>
  <si>
    <t>RCCL</t>
  </si>
  <si>
    <t>PERRIN</t>
  </si>
  <si>
    <t>BRALLEY</t>
  </si>
  <si>
    <t>GEV</t>
  </si>
  <si>
    <t>INS</t>
  </si>
  <si>
    <t>Deale</t>
  </si>
  <si>
    <t>deale</t>
  </si>
  <si>
    <t>insurance</t>
  </si>
  <si>
    <t>bralley</t>
  </si>
  <si>
    <t>perrin</t>
  </si>
  <si>
    <t>walter</t>
  </si>
  <si>
    <t>ratlief</t>
  </si>
  <si>
    <t>williams</t>
  </si>
  <si>
    <t>INSURANCE</t>
  </si>
  <si>
    <t>TATE</t>
  </si>
  <si>
    <t>WILLIAMS/HEMBREE</t>
  </si>
  <si>
    <t>LESTER</t>
  </si>
  <si>
    <t>CARNIVAL</t>
  </si>
  <si>
    <t>PRINCESS ALASKA</t>
  </si>
  <si>
    <t>FINAL MAR 8</t>
  </si>
  <si>
    <t>CHANEL GROUP</t>
  </si>
  <si>
    <t xml:space="preserve">FINAL MAR </t>
  </si>
  <si>
    <t>ALASKA</t>
  </si>
  <si>
    <t>BAL PD</t>
  </si>
  <si>
    <t>COMM</t>
  </si>
  <si>
    <t>COMM PD</t>
  </si>
  <si>
    <t>BAHAMAS</t>
  </si>
  <si>
    <t>RENEE</t>
  </si>
  <si>
    <t>DISNEY</t>
  </si>
  <si>
    <t>TG</t>
  </si>
  <si>
    <t>Capt Cook Hotel</t>
  </si>
  <si>
    <t>travel date</t>
  </si>
  <si>
    <t>FRAN</t>
  </si>
  <si>
    <t>SELLERS</t>
  </si>
  <si>
    <t>Caribbean</t>
  </si>
  <si>
    <t>June 7-16</t>
  </si>
  <si>
    <t>sail May</t>
  </si>
  <si>
    <t>April 9-11</t>
  </si>
  <si>
    <t>Herta</t>
  </si>
  <si>
    <t>Hertz</t>
  </si>
  <si>
    <t>April 14-17</t>
  </si>
  <si>
    <t>Lib</t>
  </si>
  <si>
    <t>Ferris</t>
  </si>
  <si>
    <t>Disney</t>
  </si>
  <si>
    <t>Walker</t>
  </si>
  <si>
    <t>FINALS done</t>
  </si>
  <si>
    <t>Collier</t>
  </si>
  <si>
    <t>HI Express</t>
  </si>
  <si>
    <t>Ins</t>
  </si>
  <si>
    <t>Gill</t>
  </si>
  <si>
    <t>DUE</t>
  </si>
  <si>
    <t>Walker Ins</t>
  </si>
  <si>
    <t>Collier Holiday Inn Exp</t>
  </si>
  <si>
    <t>Disney Renee</t>
  </si>
  <si>
    <t>Collier Ins/Alianz</t>
  </si>
  <si>
    <t>Gill/GoGo</t>
  </si>
  <si>
    <t>Janice</t>
  </si>
  <si>
    <t>Jennifer</t>
  </si>
  <si>
    <t>Kathie</t>
  </si>
  <si>
    <t>Carolyn</t>
  </si>
  <si>
    <t>Disney/Kathy</t>
  </si>
  <si>
    <t>Kathy</t>
  </si>
  <si>
    <t>Donna</t>
  </si>
  <si>
    <t>MARRIOTT</t>
  </si>
  <si>
    <t>10/1-3 @ 22-24</t>
  </si>
  <si>
    <t>Ins/Janice</t>
  </si>
  <si>
    <t>Ins/Carolyn</t>
  </si>
  <si>
    <t>Renee</t>
  </si>
  <si>
    <t>Ins/Bosher</t>
  </si>
  <si>
    <t>Allianz</t>
  </si>
  <si>
    <t>Tate</t>
  </si>
  <si>
    <t>ME</t>
  </si>
  <si>
    <t>Mindy</t>
  </si>
  <si>
    <t>Edith</t>
  </si>
  <si>
    <t>Travis</t>
  </si>
  <si>
    <t>Lois</t>
  </si>
  <si>
    <t>Vacation Express</t>
  </si>
  <si>
    <t>Name</t>
  </si>
  <si>
    <t>vendor</t>
  </si>
  <si>
    <t>Tiffany</t>
  </si>
  <si>
    <t>Travel</t>
  </si>
  <si>
    <t>Rose</t>
  </si>
  <si>
    <t>Vegas</t>
  </si>
  <si>
    <t>Gouldin</t>
  </si>
  <si>
    <t>Vantage Tours</t>
  </si>
  <si>
    <t>Fischer</t>
  </si>
  <si>
    <t>London Hotel</t>
  </si>
  <si>
    <t>Total</t>
  </si>
  <si>
    <t>Ellis</t>
  </si>
  <si>
    <t>Wesson</t>
  </si>
  <si>
    <t>Jenny</t>
  </si>
  <si>
    <t>J/Ins</t>
  </si>
  <si>
    <t>J/GoGo</t>
  </si>
  <si>
    <t>Dixon</t>
  </si>
  <si>
    <t>rcvd</t>
  </si>
  <si>
    <t>Wendi James</t>
  </si>
  <si>
    <t>Samuels group</t>
  </si>
  <si>
    <t xml:space="preserve">Samuels </t>
  </si>
  <si>
    <t>Final pmt</t>
  </si>
  <si>
    <t>Brown</t>
  </si>
  <si>
    <t>Rome</t>
  </si>
  <si>
    <t>NNVGA</t>
  </si>
  <si>
    <t>SFO</t>
  </si>
  <si>
    <t>Pending</t>
  </si>
  <si>
    <t>SFO/FYI</t>
  </si>
  <si>
    <t>Fran Lawson</t>
  </si>
  <si>
    <t>April Bane</t>
  </si>
  <si>
    <t>Nicole O'Bier</t>
  </si>
  <si>
    <t>Laura Miller</t>
  </si>
  <si>
    <t>CXLD</t>
  </si>
  <si>
    <t>TD4U</t>
  </si>
  <si>
    <t>Elliott</t>
  </si>
  <si>
    <t>CXL</t>
  </si>
  <si>
    <t>O'bier</t>
  </si>
  <si>
    <t>Bane</t>
  </si>
  <si>
    <t>Fran</t>
  </si>
  <si>
    <t>Lib Bralley</t>
  </si>
  <si>
    <t>pd159</t>
  </si>
  <si>
    <t>Commission</t>
  </si>
  <si>
    <t>Nancy Hebner</t>
  </si>
  <si>
    <t>Hibbard</t>
  </si>
  <si>
    <t>Simone</t>
  </si>
  <si>
    <t>Booking.com</t>
  </si>
  <si>
    <t>Lawson/Renee</t>
  </si>
  <si>
    <t>Lawson/Fran</t>
  </si>
  <si>
    <t>PD</t>
  </si>
  <si>
    <t>Hebner Ins</t>
  </si>
  <si>
    <t>Disney Hibbard</t>
  </si>
  <si>
    <t>DU</t>
  </si>
  <si>
    <t>Lane/CCL</t>
  </si>
  <si>
    <t>Lane</t>
  </si>
  <si>
    <t>Habansky</t>
  </si>
  <si>
    <t>total</t>
  </si>
  <si>
    <t>Jeffries</t>
  </si>
  <si>
    <t>Punta Cana</t>
  </si>
  <si>
    <t>Lumpkin/Loving</t>
  </si>
  <si>
    <t>Alaska Cruis</t>
  </si>
  <si>
    <t>Brown/Byrd</t>
  </si>
  <si>
    <t>Traylor/Sydnor</t>
  </si>
  <si>
    <t>Alaska</t>
  </si>
  <si>
    <t xml:space="preserve">Traylor  </t>
  </si>
  <si>
    <t>Sydnor</t>
  </si>
  <si>
    <t>Byrd</t>
  </si>
  <si>
    <t>ea</t>
  </si>
  <si>
    <t>Tauck</t>
  </si>
  <si>
    <t>Mulvany</t>
  </si>
  <si>
    <t>Sherrill</t>
  </si>
  <si>
    <t>Callahan</t>
  </si>
  <si>
    <t>SkyBird</t>
  </si>
  <si>
    <t>Ashburn/Dickinson</t>
  </si>
  <si>
    <t>Ashburn</t>
  </si>
  <si>
    <t>TG-6</t>
  </si>
  <si>
    <t>Loving</t>
  </si>
  <si>
    <t xml:space="preserve">Lumpkin </t>
  </si>
  <si>
    <t>Ins/Alaska-6</t>
  </si>
  <si>
    <t>Casey Lawson</t>
  </si>
  <si>
    <t>Renee Lawson</t>
  </si>
  <si>
    <t>Du</t>
  </si>
  <si>
    <t>TD4U/pd</t>
  </si>
  <si>
    <t>GoGo Vacations</t>
  </si>
  <si>
    <t>GoGo/Callahan</t>
  </si>
  <si>
    <t>xx</t>
  </si>
  <si>
    <t>TD4U/xx</t>
  </si>
  <si>
    <t>Alaska group air</t>
  </si>
  <si>
    <t>pf</t>
  </si>
  <si>
    <t>Alaska/Skybird</t>
  </si>
  <si>
    <t>Skybird/Callahan</t>
  </si>
  <si>
    <t>Cruise</t>
  </si>
  <si>
    <t>FL Hotels</t>
  </si>
  <si>
    <t>TD4U/PD</t>
  </si>
  <si>
    <t>DU/PD</t>
  </si>
  <si>
    <t>TDFU/PD</t>
  </si>
  <si>
    <t>Hotels</t>
  </si>
  <si>
    <t>Conni</t>
  </si>
  <si>
    <t>Adkins</t>
  </si>
  <si>
    <t>Cannada/Wynn</t>
  </si>
  <si>
    <t>Kim/Camille</t>
  </si>
  <si>
    <t>Esther</t>
  </si>
  <si>
    <t>Tiffany Sizemore</t>
  </si>
  <si>
    <t>Madison Crown</t>
  </si>
  <si>
    <t>Adkins (3)</t>
  </si>
  <si>
    <t>E Cannada (3)</t>
  </si>
  <si>
    <t>T Cannada</t>
  </si>
  <si>
    <t>Joy Wynn</t>
  </si>
  <si>
    <t>Kim Adkins</t>
  </si>
  <si>
    <t>Camille</t>
  </si>
  <si>
    <t>Final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</si>
</sst>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mmmm\-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omic Sans MS"/>
      <family val="4"/>
    </font>
    <font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sz val="14"/>
      <color theme="1"/>
      <name val="Arial Black"/>
      <family val="2"/>
    </font>
    <font>
      <sz val="14"/>
      <color rgb="FFFF0000"/>
      <name val="Comic Sans MS"/>
      <family val="4"/>
    </font>
    <font>
      <sz val="10"/>
      <color theme="1"/>
      <name val="Comic Sans MS"/>
      <family val="4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43" fontId="2" fillId="0" borderId="0" xfId="1" applyFont="1"/>
    <xf numFmtId="16" fontId="2" fillId="0" borderId="0" xfId="0" applyNumberFormat="1" applyFont="1"/>
    <xf numFmtId="14" fontId="2" fillId="0" borderId="0" xfId="1" applyNumberFormat="1" applyFont="1"/>
    <xf numFmtId="43" fontId="2" fillId="0" borderId="0" xfId="0" applyNumberFormat="1" applyFont="1"/>
    <xf numFmtId="43" fontId="0" fillId="0" borderId="0" xfId="0" applyNumberFormat="1"/>
    <xf numFmtId="0" fontId="4" fillId="0" borderId="0" xfId="0" applyFont="1"/>
    <xf numFmtId="1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44" fontId="6" fillId="0" borderId="0" xfId="2" applyFont="1"/>
    <xf numFmtId="44" fontId="5" fillId="0" borderId="0" xfId="0" applyNumberFormat="1" applyFont="1"/>
    <xf numFmtId="43" fontId="5" fillId="0" borderId="0" xfId="1" applyFont="1"/>
    <xf numFmtId="2" fontId="0" fillId="0" borderId="0" xfId="0" applyNumberFormat="1"/>
    <xf numFmtId="164" fontId="4" fillId="0" borderId="0" xfId="0" applyNumberFormat="1" applyFont="1"/>
    <xf numFmtId="43" fontId="6" fillId="0" borderId="0" xfId="1" applyFont="1"/>
    <xf numFmtId="16" fontId="6" fillId="0" borderId="0" xfId="0" applyNumberFormat="1" applyFont="1"/>
    <xf numFmtId="43" fontId="6" fillId="0" borderId="1" xfId="1" applyFont="1" applyBorder="1"/>
    <xf numFmtId="43" fontId="6" fillId="0" borderId="2" xfId="1" applyFont="1" applyBorder="1"/>
    <xf numFmtId="43" fontId="6" fillId="0" borderId="3" xfId="0" applyNumberFormat="1" applyFont="1" applyBorder="1"/>
    <xf numFmtId="17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7" fontId="0" fillId="0" borderId="0" xfId="0" applyNumberFormat="1"/>
    <xf numFmtId="14" fontId="3" fillId="0" borderId="0" xfId="0" applyNumberFormat="1" applyFont="1"/>
    <xf numFmtId="17" fontId="7" fillId="0" borderId="0" xfId="0" applyNumberFormat="1" applyFont="1"/>
    <xf numFmtId="0" fontId="7" fillId="0" borderId="0" xfId="0" applyFont="1"/>
    <xf numFmtId="165" fontId="3" fillId="0" borderId="0" xfId="0" applyNumberFormat="1" applyFont="1"/>
    <xf numFmtId="43" fontId="0" fillId="0" borderId="0" xfId="1" applyFont="1"/>
    <xf numFmtId="43" fontId="3" fillId="0" borderId="4" xfId="1" applyFont="1" applyBorder="1"/>
    <xf numFmtId="0" fontId="3" fillId="0" borderId="4" xfId="0" applyFont="1" applyBorder="1"/>
    <xf numFmtId="0" fontId="0" fillId="0" borderId="4" xfId="0" applyBorder="1"/>
    <xf numFmtId="43" fontId="3" fillId="0" borderId="4" xfId="0" applyNumberFormat="1" applyFont="1" applyBorder="1"/>
    <xf numFmtId="43" fontId="0" fillId="0" borderId="4" xfId="0" applyNumberFormat="1" applyBorder="1"/>
    <xf numFmtId="43" fontId="3" fillId="2" borderId="0" xfId="1" applyFont="1" applyFill="1"/>
    <xf numFmtId="43" fontId="3" fillId="2" borderId="4" xfId="1" applyFont="1" applyFill="1" applyBorder="1"/>
    <xf numFmtId="43" fontId="0" fillId="0" borderId="4" xfId="1" applyFont="1" applyBorder="1"/>
    <xf numFmtId="16" fontId="3" fillId="0" borderId="0" xfId="0" applyNumberFormat="1" applyFont="1"/>
    <xf numFmtId="14" fontId="0" fillId="0" borderId="0" xfId="0" applyNumberFormat="1"/>
    <xf numFmtId="16" fontId="0" fillId="0" borderId="0" xfId="0" applyNumberFormat="1"/>
    <xf numFmtId="43" fontId="3" fillId="0" borderId="4" xfId="1" applyFont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8" fillId="0" borderId="0" xfId="0" applyNumberFormat="1" applyFont="1"/>
    <xf numFmtId="0" fontId="2" fillId="0" borderId="4" xfId="0" applyFont="1" applyBorder="1"/>
    <xf numFmtId="14" fontId="2" fillId="0" borderId="4" xfId="0" applyNumberFormat="1" applyFont="1" applyBorder="1"/>
    <xf numFmtId="43" fontId="2" fillId="0" borderId="4" xfId="1" applyFont="1" applyBorder="1"/>
    <xf numFmtId="43" fontId="9" fillId="0" borderId="0" xfId="0" applyNumberFormat="1" applyFont="1"/>
    <xf numFmtId="43" fontId="2" fillId="2" borderId="0" xfId="1" applyFont="1" applyFill="1"/>
    <xf numFmtId="16" fontId="2" fillId="2" borderId="0" xfId="0" applyNumberFormat="1" applyFont="1" applyFill="1"/>
    <xf numFmtId="0" fontId="2" fillId="2" borderId="0" xfId="0" applyFont="1" applyFill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/>
    <xf numFmtId="43" fontId="10" fillId="0" borderId="0" xfId="1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43" fontId="11" fillId="0" borderId="0" xfId="1" applyFont="1"/>
    <xf numFmtId="14" fontId="11" fillId="0" borderId="0" xfId="0" applyNumberFormat="1" applyFont="1"/>
    <xf numFmtId="14" fontId="10" fillId="0" borderId="0" xfId="0" applyNumberFormat="1" applyFont="1"/>
    <xf numFmtId="43" fontId="10" fillId="0" borderId="0" xfId="0" applyNumberFormat="1" applyFont="1"/>
    <xf numFmtId="164" fontId="2" fillId="2" borderId="0" xfId="0" applyNumberFormat="1" applyFont="1" applyFill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43" fontId="14" fillId="0" borderId="0" xfId="1" applyFont="1" applyAlignment="1">
      <alignment horizontal="center" vertical="center"/>
    </xf>
    <xf numFmtId="43" fontId="10" fillId="0" borderId="0" xfId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43" fontId="13" fillId="0" borderId="0" xfId="1" applyFont="1"/>
    <xf numFmtId="0" fontId="10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43" fontId="2" fillId="3" borderId="0" xfId="0" applyNumberFormat="1" applyFont="1" applyFill="1" applyAlignment="1">
      <alignment horizontal="center"/>
    </xf>
    <xf numFmtId="14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43" fontId="10" fillId="3" borderId="0" xfId="0" applyNumberFormat="1" applyFont="1" applyFill="1" applyAlignment="1">
      <alignment horizontal="center"/>
    </xf>
    <xf numFmtId="14" fontId="10" fillId="3" borderId="0" xfId="0" applyNumberFormat="1" applyFont="1" applyFill="1"/>
    <xf numFmtId="0" fontId="10" fillId="3" borderId="0" xfId="0" applyFont="1" applyFill="1"/>
    <xf numFmtId="43" fontId="10" fillId="3" borderId="0" xfId="0" applyNumberFormat="1" applyFont="1" applyFill="1"/>
    <xf numFmtId="43" fontId="10" fillId="0" borderId="4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12" fillId="0" borderId="4" xfId="1" applyFont="1" applyBorder="1"/>
    <xf numFmtId="43" fontId="2" fillId="0" borderId="4" xfId="0" applyNumberFormat="1" applyFont="1" applyBorder="1"/>
    <xf numFmtId="43" fontId="13" fillId="0" borderId="4" xfId="0" applyNumberFormat="1" applyFont="1" applyBorder="1"/>
    <xf numFmtId="0" fontId="15" fillId="0" borderId="0" xfId="0" applyFont="1" applyAlignment="1">
      <alignment horizontal="center"/>
    </xf>
    <xf numFmtId="0" fontId="12" fillId="0" borderId="0" xfId="0" applyFont="1"/>
    <xf numFmtId="164" fontId="1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left"/>
    </xf>
    <xf numFmtId="14" fontId="17" fillId="3" borderId="0" xfId="0" applyNumberFormat="1" applyFont="1" applyFill="1" applyAlignment="1">
      <alignment horizontal="center"/>
    </xf>
    <xf numFmtId="14" fontId="10" fillId="0" borderId="0" xfId="1" applyNumberFormat="1" applyFont="1"/>
    <xf numFmtId="0" fontId="18" fillId="0" borderId="0" xfId="0" applyFont="1"/>
    <xf numFmtId="14" fontId="17" fillId="3" borderId="0" xfId="0" applyNumberFormat="1" applyFont="1" applyFill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3" fontId="18" fillId="0" borderId="0" xfId="0" applyNumberFormat="1" applyFont="1"/>
    <xf numFmtId="0" fontId="21" fillId="0" borderId="0" xfId="0" applyFont="1"/>
    <xf numFmtId="43" fontId="18" fillId="0" borderId="0" xfId="1" applyFont="1"/>
    <xf numFmtId="43" fontId="21" fillId="0" borderId="0" xfId="0" applyNumberFormat="1" applyFont="1"/>
    <xf numFmtId="43" fontId="11" fillId="0" borderId="0" xfId="0" applyNumberFormat="1" applyFont="1"/>
    <xf numFmtId="14" fontId="18" fillId="0" borderId="0" xfId="1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43" fontId="11" fillId="0" borderId="0" xfId="1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43" fontId="10" fillId="2" borderId="0" xfId="0" applyNumberFormat="1" applyFont="1" applyFill="1"/>
    <xf numFmtId="43" fontId="10" fillId="2" borderId="0" xfId="1" applyFont="1" applyFill="1"/>
    <xf numFmtId="0" fontId="23" fillId="0" borderId="0" xfId="0" applyFont="1"/>
    <xf numFmtId="43" fontId="23" fillId="0" borderId="0" xfId="0" applyNumberFormat="1" applyFont="1"/>
    <xf numFmtId="0" fontId="24" fillId="0" borderId="0" xfId="0" applyFont="1"/>
    <xf numFmtId="14" fontId="10" fillId="4" borderId="0" xfId="0" applyNumberFormat="1" applyFont="1" applyFill="1"/>
    <xf numFmtId="14" fontId="12" fillId="4" borderId="0" xfId="0" applyNumberFormat="1" applyFont="1" applyFill="1"/>
    <xf numFmtId="0" fontId="25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 horizontal="center"/>
    </xf>
    <xf numFmtId="0" fontId="26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selection activeCell="N9" sqref="N9"/>
    </sheetView>
  </sheetViews>
  <sheetFormatPr defaultRowHeight="15" x14ac:dyDescent="0.25"/>
  <cols>
    <col min="2" max="2" width="13" bestFit="1" customWidth="1"/>
    <col min="3" max="3" width="10.85546875" bestFit="1" customWidth="1"/>
    <col min="4" max="4" width="16" bestFit="1" customWidth="1"/>
  </cols>
  <sheetData>
    <row r="1" spans="1:14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A2" s="1" t="s">
        <v>19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x14ac:dyDescent="0.3">
      <c r="A3" s="1" t="s">
        <v>20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3">
      <c r="A4" s="1" t="s">
        <v>21</v>
      </c>
      <c r="B4" s="4">
        <v>85</v>
      </c>
      <c r="C4" s="4"/>
      <c r="D4" s="1" t="s">
        <v>44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3">
      <c r="A5" s="1" t="s">
        <v>22</v>
      </c>
      <c r="B5" s="4">
        <v>260.39999999999998</v>
      </c>
      <c r="C5" s="1"/>
      <c r="D5" s="1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 x14ac:dyDescent="0.3">
      <c r="A6" s="1" t="s">
        <v>23</v>
      </c>
      <c r="B6" s="4">
        <v>747</v>
      </c>
      <c r="C6" s="1"/>
      <c r="D6" s="1" t="s">
        <v>45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75" x14ac:dyDescent="0.3">
      <c r="A7" s="1" t="s">
        <v>24</v>
      </c>
      <c r="B7" s="4">
        <v>989</v>
      </c>
      <c r="C7" s="1"/>
      <c r="D7" s="1" t="s">
        <v>46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75" x14ac:dyDescent="0.3">
      <c r="A8" s="1" t="s">
        <v>25</v>
      </c>
      <c r="B8" s="4"/>
      <c r="C8" s="1"/>
      <c r="D8" s="1"/>
      <c r="E8" s="1"/>
      <c r="F8" s="1"/>
      <c r="G8" s="1"/>
      <c r="H8" s="1"/>
      <c r="I8" s="1">
        <v>685</v>
      </c>
      <c r="J8" s="1"/>
      <c r="K8" s="1"/>
      <c r="L8" s="1"/>
      <c r="M8" s="1"/>
      <c r="N8" s="1"/>
    </row>
    <row r="9" spans="1:14" ht="18.75" x14ac:dyDescent="0.3">
      <c r="A9" s="1" t="s">
        <v>26</v>
      </c>
      <c r="B9" s="4">
        <v>90</v>
      </c>
      <c r="C9" s="1"/>
      <c r="D9" s="1" t="s">
        <v>33</v>
      </c>
      <c r="E9" s="1"/>
      <c r="F9" s="1"/>
      <c r="G9" s="1"/>
      <c r="H9" s="1"/>
      <c r="I9" s="1">
        <v>452</v>
      </c>
      <c r="J9" s="1"/>
      <c r="K9" s="1"/>
      <c r="L9" s="1"/>
      <c r="M9" s="1"/>
      <c r="N9" s="1"/>
    </row>
    <row r="10" spans="1:14" ht="18.75" x14ac:dyDescent="0.3">
      <c r="A10" s="1" t="s">
        <v>27</v>
      </c>
      <c r="B10" s="4">
        <v>452</v>
      </c>
      <c r="C10" s="1"/>
      <c r="D10" s="1" t="s">
        <v>47</v>
      </c>
      <c r="E10" s="1"/>
      <c r="F10" s="1"/>
      <c r="G10" s="1"/>
      <c r="H10" s="1"/>
      <c r="I10" s="1">
        <v>90</v>
      </c>
      <c r="J10" s="1"/>
      <c r="K10" s="1"/>
      <c r="L10" s="1"/>
      <c r="M10" s="1"/>
      <c r="N10" s="1"/>
    </row>
    <row r="11" spans="1:14" ht="18.75" x14ac:dyDescent="0.3">
      <c r="A11" s="1" t="s">
        <v>28</v>
      </c>
      <c r="B11" s="4"/>
      <c r="C11" s="1"/>
      <c r="D11" s="1"/>
      <c r="E11" s="1"/>
      <c r="F11" s="1"/>
      <c r="G11" s="1"/>
      <c r="H11" s="1"/>
      <c r="I11" s="1">
        <f>SUM(I8:I10)</f>
        <v>1227</v>
      </c>
      <c r="J11" s="1"/>
      <c r="K11" s="1">
        <f>1227*0.75</f>
        <v>920.25</v>
      </c>
      <c r="L11" s="1"/>
      <c r="M11" s="1"/>
      <c r="N11" s="1"/>
    </row>
    <row r="12" spans="1:14" ht="18.75" x14ac:dyDescent="0.3">
      <c r="A12" s="1" t="s">
        <v>29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75" x14ac:dyDescent="0.3">
      <c r="A13" s="1" t="s">
        <v>30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 x14ac:dyDescent="0.3">
      <c r="A14" s="1"/>
      <c r="B14" s="7"/>
      <c r="C14" s="1"/>
      <c r="D14" s="7">
        <f>B14*0.75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x14ac:dyDescent="0.3">
      <c r="A15" s="1"/>
      <c r="B15" s="7">
        <f>SUM(B4:B14)</f>
        <v>2623.4</v>
      </c>
      <c r="C15" s="1"/>
      <c r="D15" s="7">
        <f>B15*0.75</f>
        <v>1967.5500000000002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I8" sqref="I8"/>
    </sheetView>
  </sheetViews>
  <sheetFormatPr defaultRowHeight="15" x14ac:dyDescent="0.25"/>
  <cols>
    <col min="1" max="1" width="18.42578125" bestFit="1" customWidth="1"/>
    <col min="2" max="2" width="17" bestFit="1" customWidth="1"/>
    <col min="3" max="3" width="8.5703125" bestFit="1" customWidth="1"/>
    <col min="4" max="4" width="12.7109375" bestFit="1" customWidth="1"/>
    <col min="5" max="5" width="9.7109375" bestFit="1" customWidth="1"/>
    <col min="7" max="7" width="9.7109375" bestFit="1" customWidth="1"/>
    <col min="9" max="9" width="9.7109375" bestFit="1" customWidth="1"/>
  </cols>
  <sheetData>
    <row r="2" spans="1:9" ht="15.75" x14ac:dyDescent="0.25">
      <c r="A2" s="9"/>
      <c r="B2" s="9" t="s">
        <v>60</v>
      </c>
      <c r="C2" s="9" t="s">
        <v>4</v>
      </c>
      <c r="D2" s="9" t="s">
        <v>1</v>
      </c>
      <c r="E2" s="9" t="s">
        <v>3</v>
      </c>
      <c r="F2" s="9"/>
      <c r="G2" s="9" t="s">
        <v>43</v>
      </c>
      <c r="H2" s="9"/>
      <c r="I2" s="9"/>
    </row>
    <row r="3" spans="1:9" ht="15.75" x14ac:dyDescent="0.25">
      <c r="A3" s="9" t="s">
        <v>59</v>
      </c>
      <c r="B3" s="10">
        <v>41287</v>
      </c>
      <c r="C3" s="9" t="s">
        <v>7</v>
      </c>
      <c r="D3" s="10">
        <v>41577</v>
      </c>
      <c r="E3" s="11">
        <v>151</v>
      </c>
      <c r="F3" s="9"/>
      <c r="G3" s="12">
        <f>E3*0.75</f>
        <v>113.25</v>
      </c>
      <c r="H3" s="9"/>
    </row>
    <row r="4" spans="1:9" ht="15.75" x14ac:dyDescent="0.25">
      <c r="A4" s="9" t="s">
        <v>62</v>
      </c>
      <c r="B4" s="20">
        <v>41186</v>
      </c>
      <c r="C4" s="9" t="s">
        <v>63</v>
      </c>
      <c r="D4" s="9"/>
      <c r="E4" s="11">
        <v>176</v>
      </c>
      <c r="F4" s="9" t="s">
        <v>31</v>
      </c>
      <c r="G4" s="9"/>
      <c r="H4" s="9"/>
      <c r="I4" s="9"/>
    </row>
    <row r="5" spans="1:9" ht="15.75" x14ac:dyDescent="0.25">
      <c r="A5" s="9" t="s">
        <v>64</v>
      </c>
      <c r="B5" s="10">
        <v>41259</v>
      </c>
      <c r="C5" s="9" t="s">
        <v>65</v>
      </c>
      <c r="D5" s="10">
        <v>41183</v>
      </c>
      <c r="E5" s="11">
        <v>146</v>
      </c>
      <c r="F5" s="9" t="s">
        <v>31</v>
      </c>
      <c r="G5" s="14"/>
    </row>
    <row r="6" spans="1:9" x14ac:dyDescent="0.25">
      <c r="A6" s="14" t="s">
        <v>67</v>
      </c>
      <c r="B6" s="15">
        <v>41349</v>
      </c>
      <c r="C6" s="14" t="s">
        <v>68</v>
      </c>
      <c r="D6" s="22">
        <v>41271</v>
      </c>
      <c r="E6" s="21">
        <v>100</v>
      </c>
      <c r="F6" s="14"/>
      <c r="G6" s="14"/>
    </row>
    <row r="7" spans="1:9" x14ac:dyDescent="0.25">
      <c r="A7" s="14" t="s">
        <v>67</v>
      </c>
      <c r="B7" s="14"/>
      <c r="C7" s="14" t="s">
        <v>69</v>
      </c>
      <c r="D7" s="23">
        <v>210</v>
      </c>
      <c r="E7" s="21"/>
      <c r="F7" s="14" t="s">
        <v>31</v>
      </c>
      <c r="G7" s="14"/>
    </row>
    <row r="8" spans="1:9" x14ac:dyDescent="0.25">
      <c r="A8" s="14" t="s">
        <v>66</v>
      </c>
      <c r="B8" s="14"/>
      <c r="C8" s="14" t="s">
        <v>69</v>
      </c>
      <c r="D8" s="24">
        <v>243</v>
      </c>
      <c r="E8" s="21"/>
      <c r="F8" s="14" t="s">
        <v>31</v>
      </c>
      <c r="G8" s="14"/>
    </row>
    <row r="9" spans="1:9" x14ac:dyDescent="0.25">
      <c r="A9" s="14"/>
      <c r="B9" s="14"/>
      <c r="C9" s="14"/>
      <c r="D9" s="25">
        <f>SUM(D7:D8)</f>
        <v>453</v>
      </c>
      <c r="E9" s="14"/>
      <c r="F9" s="14"/>
      <c r="G9" s="14"/>
    </row>
    <row r="10" spans="1:9" x14ac:dyDescent="0.25">
      <c r="A10" s="14"/>
      <c r="B10" s="14"/>
      <c r="C10" s="14"/>
      <c r="D10" s="14"/>
      <c r="E10" s="14"/>
      <c r="F10" s="14"/>
      <c r="G10" s="14"/>
    </row>
    <row r="11" spans="1:9" x14ac:dyDescent="0.25">
      <c r="A11" s="14"/>
      <c r="B11" s="14"/>
      <c r="C11" s="14"/>
      <c r="D11" s="14"/>
      <c r="E11" s="14"/>
      <c r="F11" s="14"/>
      <c r="G11" s="14"/>
    </row>
    <row r="12" spans="1:9" x14ac:dyDescent="0.25">
      <c r="A12" s="14"/>
      <c r="B12" s="14"/>
      <c r="C12" s="14"/>
      <c r="D12" s="14"/>
      <c r="E12" s="14"/>
      <c r="F12" s="14"/>
      <c r="G12" s="14"/>
    </row>
    <row r="13" spans="1:9" x14ac:dyDescent="0.25">
      <c r="A13" s="14"/>
      <c r="B13" s="14"/>
      <c r="C13" s="14"/>
      <c r="D13" s="14"/>
      <c r="E13" s="14"/>
      <c r="F13" s="14"/>
      <c r="G13" s="14"/>
    </row>
    <row r="14" spans="1:9" x14ac:dyDescent="0.25">
      <c r="A14" s="14"/>
      <c r="B14" s="14"/>
      <c r="C14" s="14"/>
      <c r="D14" s="14"/>
      <c r="E14" s="14"/>
      <c r="F14" s="14"/>
      <c r="G14" s="14"/>
    </row>
    <row r="15" spans="1:9" x14ac:dyDescent="0.25">
      <c r="A15" s="14"/>
      <c r="B15" s="14"/>
      <c r="C15" s="14"/>
      <c r="D15" s="14"/>
      <c r="E15" s="14"/>
      <c r="F15" s="14"/>
      <c r="G15" s="14"/>
    </row>
    <row r="16" spans="1:9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14"/>
      <c r="B17" s="14"/>
      <c r="C17" s="14"/>
      <c r="D17" s="14"/>
      <c r="E17" s="14"/>
      <c r="F17" s="14"/>
      <c r="G17" s="14"/>
    </row>
  </sheetData>
  <pageMargins left="0.7" right="0.7" top="0.75" bottom="0.75" header="0.3" footer="0.3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B19" sqref="B19"/>
    </sheetView>
  </sheetViews>
  <sheetFormatPr defaultRowHeight="15" x14ac:dyDescent="0.25"/>
  <sheetData>
    <row r="2" spans="1:12" x14ac:dyDescent="0.25">
      <c r="A2" t="s">
        <v>49</v>
      </c>
      <c r="B2" t="s">
        <v>16</v>
      </c>
      <c r="C2" t="s">
        <v>50</v>
      </c>
      <c r="D2" t="s">
        <v>51</v>
      </c>
      <c r="E2" t="s">
        <v>52</v>
      </c>
      <c r="F2" t="s">
        <v>14</v>
      </c>
      <c r="G2" t="s">
        <v>15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</row>
    <row r="3" spans="1:12" x14ac:dyDescent="0.25">
      <c r="C3">
        <v>85</v>
      </c>
      <c r="D3">
        <v>352</v>
      </c>
    </row>
    <row r="13" spans="1:12" x14ac:dyDescent="0.25">
      <c r="A13" t="s">
        <v>72</v>
      </c>
      <c r="B13" t="s">
        <v>73</v>
      </c>
    </row>
    <row r="14" spans="1:12" x14ac:dyDescent="0.25">
      <c r="B14" t="s">
        <v>74</v>
      </c>
    </row>
    <row r="15" spans="1:12" x14ac:dyDescent="0.25">
      <c r="B15" t="s">
        <v>71</v>
      </c>
    </row>
    <row r="16" spans="1:12" x14ac:dyDescent="0.25">
      <c r="B16" t="s">
        <v>75</v>
      </c>
    </row>
    <row r="17" spans="2:2" x14ac:dyDescent="0.25">
      <c r="B17" t="s">
        <v>76</v>
      </c>
    </row>
    <row r="18" spans="2:2" x14ac:dyDescent="0.25">
      <c r="B18" t="s">
        <v>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12" sqref="I12"/>
    </sheetView>
  </sheetViews>
  <sheetFormatPr defaultRowHeight="15" x14ac:dyDescent="0.25"/>
  <cols>
    <col min="1" max="1" width="15.85546875" customWidth="1"/>
    <col min="2" max="2" width="20.7109375" bestFit="1" customWidth="1"/>
  </cols>
  <sheetData>
    <row r="1" spans="1:8" ht="15.75" x14ac:dyDescent="0.25">
      <c r="A1" s="26">
        <v>41244</v>
      </c>
      <c r="B1" s="2"/>
      <c r="C1" s="2"/>
      <c r="D1" s="2"/>
      <c r="E1" s="2"/>
      <c r="F1" s="2"/>
      <c r="G1" s="2"/>
      <c r="H1" s="2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2" t="s">
        <v>82</v>
      </c>
      <c r="B3" s="2" t="s">
        <v>79</v>
      </c>
      <c r="C3" s="27">
        <v>103</v>
      </c>
      <c r="D3" s="27"/>
      <c r="E3" s="27">
        <v>77.25</v>
      </c>
      <c r="F3" s="27"/>
      <c r="G3" s="27"/>
      <c r="H3" s="2"/>
    </row>
    <row r="4" spans="1:8" ht="15.75" x14ac:dyDescent="0.25">
      <c r="A4" s="2" t="s">
        <v>78</v>
      </c>
      <c r="B4" s="2" t="s">
        <v>79</v>
      </c>
      <c r="C4" s="27">
        <v>129</v>
      </c>
      <c r="D4" s="27">
        <v>25.8</v>
      </c>
      <c r="E4" s="27">
        <v>19.350000000000001</v>
      </c>
      <c r="F4" s="27">
        <v>77.25</v>
      </c>
      <c r="G4" s="27"/>
      <c r="H4" s="2"/>
    </row>
    <row r="5" spans="1:8" ht="15.75" x14ac:dyDescent="0.25">
      <c r="A5" s="2" t="s">
        <v>78</v>
      </c>
      <c r="B5" s="2" t="s">
        <v>80</v>
      </c>
      <c r="C5" s="27">
        <v>95</v>
      </c>
      <c r="D5" s="27">
        <v>19</v>
      </c>
      <c r="E5" s="27">
        <v>14.25</v>
      </c>
      <c r="F5" s="27"/>
      <c r="G5" s="27"/>
      <c r="H5" s="2"/>
    </row>
    <row r="6" spans="1:8" ht="15.75" x14ac:dyDescent="0.25">
      <c r="A6" s="2" t="s">
        <v>81</v>
      </c>
      <c r="B6" s="2" t="s">
        <v>83</v>
      </c>
      <c r="C6" s="2"/>
      <c r="D6" s="27"/>
      <c r="E6" s="27"/>
      <c r="F6" s="27"/>
      <c r="G6" s="27" t="s">
        <v>84</v>
      </c>
      <c r="H6" s="2"/>
    </row>
    <row r="7" spans="1:8" ht="15.75" x14ac:dyDescent="0.25">
      <c r="A7" s="2" t="s">
        <v>78</v>
      </c>
      <c r="B7" s="2" t="s">
        <v>81</v>
      </c>
      <c r="C7" s="27"/>
      <c r="D7" s="27"/>
      <c r="E7" s="27"/>
      <c r="F7" s="27"/>
      <c r="G7" s="27"/>
      <c r="H7" s="2"/>
    </row>
    <row r="8" spans="1:8" ht="15.75" x14ac:dyDescent="0.25">
      <c r="A8" s="2" t="s">
        <v>85</v>
      </c>
      <c r="B8" s="2" t="s">
        <v>7</v>
      </c>
      <c r="C8" s="2"/>
      <c r="D8" s="2"/>
      <c r="E8" s="28">
        <f>SUM(E3:E7)</f>
        <v>110.85</v>
      </c>
      <c r="F8" s="2"/>
      <c r="G8" s="2" t="s">
        <v>86</v>
      </c>
      <c r="H8" s="2"/>
    </row>
    <row r="9" spans="1:8" ht="15.75" x14ac:dyDescent="0.25">
      <c r="A9" s="2"/>
      <c r="B9" s="2"/>
      <c r="C9" s="2"/>
      <c r="D9" s="2"/>
      <c r="E9" s="2"/>
      <c r="F9" s="2"/>
      <c r="G9" s="2"/>
      <c r="H9" s="2"/>
    </row>
    <row r="10" spans="1:8" ht="15.75" x14ac:dyDescent="0.25">
      <c r="A10" s="2"/>
      <c r="B10" s="2"/>
      <c r="C10" s="2"/>
      <c r="D10" s="2"/>
      <c r="E10" s="2"/>
      <c r="F10" s="2"/>
      <c r="G10" s="2"/>
      <c r="H10" s="2"/>
    </row>
    <row r="11" spans="1:8" ht="15.75" x14ac:dyDescent="0.25">
      <c r="A11" s="2"/>
      <c r="B11" s="2"/>
      <c r="C11" s="2"/>
      <c r="D11" s="2"/>
      <c r="E11" s="2"/>
      <c r="F11" s="2"/>
      <c r="G11" s="2"/>
      <c r="H11" s="2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4" workbookViewId="0">
      <selection activeCell="G15" sqref="G15"/>
    </sheetView>
  </sheetViews>
  <sheetFormatPr defaultRowHeight="15" x14ac:dyDescent="0.25"/>
  <cols>
    <col min="1" max="1" width="16.140625" bestFit="1" customWidth="1"/>
    <col min="2" max="2" width="16.140625" customWidth="1"/>
    <col min="3" max="3" width="11.42578125" customWidth="1"/>
    <col min="4" max="4" width="16.140625" bestFit="1" customWidth="1"/>
    <col min="5" max="5" width="11" customWidth="1"/>
    <col min="6" max="6" width="12.7109375" customWidth="1"/>
    <col min="7" max="7" width="15.7109375" customWidth="1"/>
    <col min="10" max="10" width="10.42578125" bestFit="1" customWidth="1"/>
    <col min="12" max="12" width="9.5703125" bestFit="1" customWidth="1"/>
  </cols>
  <sheetData>
    <row r="1" spans="1:13" x14ac:dyDescent="0.25">
      <c r="A1" s="29">
        <v>41334</v>
      </c>
      <c r="B1" s="29"/>
    </row>
    <row r="3" spans="1:13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5.75" x14ac:dyDescent="0.25">
      <c r="A4" s="31">
        <v>24</v>
      </c>
      <c r="B4" s="31" t="s">
        <v>60</v>
      </c>
      <c r="C4" s="32"/>
      <c r="D4" s="32"/>
      <c r="E4" s="32" t="s">
        <v>89</v>
      </c>
      <c r="F4" s="32" t="s">
        <v>88</v>
      </c>
      <c r="G4" s="32" t="s">
        <v>90</v>
      </c>
      <c r="H4" s="2"/>
      <c r="I4" s="2"/>
      <c r="J4" s="2"/>
      <c r="K4" s="2"/>
    </row>
    <row r="5" spans="1:13" ht="15.75" x14ac:dyDescent="0.25">
      <c r="A5" s="2" t="s">
        <v>81</v>
      </c>
      <c r="B5" s="30">
        <v>41415</v>
      </c>
      <c r="C5" s="2" t="s">
        <v>87</v>
      </c>
      <c r="D5" s="2" t="s">
        <v>9</v>
      </c>
      <c r="E5" s="27">
        <v>365</v>
      </c>
      <c r="F5" s="30">
        <v>41338</v>
      </c>
      <c r="G5" s="2"/>
      <c r="H5" s="2"/>
      <c r="I5" s="2"/>
      <c r="J5" s="27"/>
      <c r="K5" s="2"/>
    </row>
    <row r="6" spans="1:13" ht="15.75" x14ac:dyDescent="0.25">
      <c r="A6" s="2"/>
      <c r="B6" s="2"/>
      <c r="C6" s="2"/>
      <c r="D6" s="2"/>
      <c r="E6" s="27">
        <v>424</v>
      </c>
      <c r="F6" s="2"/>
      <c r="G6" s="2"/>
      <c r="H6" s="2"/>
      <c r="I6" s="2"/>
      <c r="J6" s="27"/>
      <c r="K6" s="2"/>
    </row>
    <row r="7" spans="1:13" ht="15.75" x14ac:dyDescent="0.25">
      <c r="A7" s="2"/>
      <c r="B7" s="2"/>
      <c r="C7" s="2"/>
      <c r="D7" s="2"/>
      <c r="E7" s="27">
        <v>260</v>
      </c>
      <c r="F7" s="2"/>
      <c r="G7" s="2"/>
      <c r="H7" s="2"/>
      <c r="I7" s="2"/>
      <c r="J7" s="27"/>
      <c r="K7" s="2"/>
    </row>
    <row r="8" spans="1:13" ht="15.75" x14ac:dyDescent="0.25">
      <c r="A8" s="2"/>
      <c r="B8" s="2"/>
      <c r="C8" s="2"/>
      <c r="D8" s="2"/>
      <c r="E8" s="27">
        <f>SUM(E5:E7)</f>
        <v>1049</v>
      </c>
      <c r="F8" s="2"/>
      <c r="G8" s="30">
        <v>41369</v>
      </c>
      <c r="H8" s="2"/>
      <c r="I8" s="2"/>
      <c r="J8" s="35">
        <v>1049</v>
      </c>
      <c r="K8" s="36"/>
      <c r="L8" s="37" t="s">
        <v>21</v>
      </c>
    </row>
    <row r="9" spans="1:13" ht="15.75" x14ac:dyDescent="0.25">
      <c r="A9" s="2"/>
      <c r="B9" s="2"/>
      <c r="C9" s="2" t="s">
        <v>69</v>
      </c>
      <c r="D9" s="2" t="s">
        <v>94</v>
      </c>
      <c r="E9" s="27"/>
      <c r="F9" s="2"/>
      <c r="G9" s="30">
        <v>41369</v>
      </c>
      <c r="H9" s="2"/>
      <c r="I9" s="2"/>
      <c r="J9" s="35"/>
      <c r="K9" s="36"/>
      <c r="L9" s="37" t="s">
        <v>23</v>
      </c>
    </row>
    <row r="10" spans="1:13" ht="15.75" x14ac:dyDescent="0.25">
      <c r="A10" s="2"/>
      <c r="B10" s="2"/>
      <c r="C10" s="2" t="s">
        <v>87</v>
      </c>
      <c r="D10" s="2" t="s">
        <v>95</v>
      </c>
      <c r="E10" s="27">
        <v>55</v>
      </c>
      <c r="F10" s="30">
        <v>41416</v>
      </c>
      <c r="G10" s="2"/>
      <c r="H10" s="2"/>
      <c r="I10" s="2"/>
      <c r="J10" s="35">
        <v>850</v>
      </c>
      <c r="K10" s="36"/>
      <c r="L10" s="37" t="s">
        <v>21</v>
      </c>
      <c r="M10" t="s">
        <v>101</v>
      </c>
    </row>
    <row r="11" spans="1:13" ht="15.75" x14ac:dyDescent="0.25">
      <c r="G11" s="2"/>
      <c r="H11" s="2"/>
      <c r="I11" s="2"/>
      <c r="J11" s="35">
        <v>303</v>
      </c>
      <c r="K11" s="36"/>
      <c r="L11" s="37" t="s">
        <v>21</v>
      </c>
    </row>
    <row r="12" spans="1:13" ht="15.75" x14ac:dyDescent="0.25">
      <c r="A12" s="2"/>
      <c r="B12" s="2"/>
      <c r="C12" s="2"/>
      <c r="D12" s="2"/>
      <c r="E12" s="27"/>
      <c r="F12" s="2"/>
      <c r="G12" s="2"/>
      <c r="H12" s="2"/>
      <c r="I12" s="2"/>
      <c r="J12" s="35">
        <v>103</v>
      </c>
      <c r="K12" s="36"/>
      <c r="L12" s="37" t="s">
        <v>57</v>
      </c>
    </row>
    <row r="13" spans="1:13" ht="15.75" x14ac:dyDescent="0.25">
      <c r="A13" s="2"/>
      <c r="B13" s="2"/>
      <c r="C13" s="2"/>
      <c r="D13" s="2"/>
      <c r="E13" s="27">
        <v>103</v>
      </c>
      <c r="F13" s="2"/>
      <c r="G13" s="30">
        <v>41369</v>
      </c>
      <c r="H13" s="2"/>
      <c r="I13" s="2"/>
      <c r="J13" s="38"/>
      <c r="K13" s="36"/>
      <c r="L13" s="37"/>
    </row>
    <row r="14" spans="1:13" ht="15.75" x14ac:dyDescent="0.25">
      <c r="A14" s="2"/>
      <c r="B14" s="2"/>
      <c r="C14" s="2"/>
      <c r="D14" s="2"/>
      <c r="E14" s="27"/>
      <c r="F14" s="2"/>
      <c r="G14" s="2"/>
      <c r="H14" s="2"/>
      <c r="I14" s="2"/>
      <c r="J14" s="38">
        <f>SUM(J5:J13)</f>
        <v>2305</v>
      </c>
      <c r="K14" s="36"/>
      <c r="L14" s="39">
        <f>J14*0.75</f>
        <v>1728.75</v>
      </c>
    </row>
    <row r="15" spans="1:13" ht="15.75" x14ac:dyDescent="0.25">
      <c r="A15" s="2" t="s">
        <v>85</v>
      </c>
      <c r="B15" s="2"/>
      <c r="C15" s="2" t="s">
        <v>91</v>
      </c>
      <c r="D15" s="2" t="s">
        <v>7</v>
      </c>
      <c r="E15" s="27">
        <v>850</v>
      </c>
      <c r="F15" s="30">
        <v>41343</v>
      </c>
      <c r="G15" s="2"/>
      <c r="H15" s="2"/>
      <c r="I15" s="2"/>
      <c r="J15" s="2"/>
      <c r="K15" s="2"/>
    </row>
    <row r="16" spans="1:13" ht="15.75" x14ac:dyDescent="0.25">
      <c r="A16" s="2" t="s">
        <v>79</v>
      </c>
      <c r="B16" s="2" t="s">
        <v>100</v>
      </c>
      <c r="C16" s="2" t="s">
        <v>99</v>
      </c>
      <c r="D16" s="2" t="s">
        <v>7</v>
      </c>
      <c r="E16" s="27">
        <v>303</v>
      </c>
      <c r="F16" s="30">
        <v>41343</v>
      </c>
      <c r="G16" s="30">
        <v>41369</v>
      </c>
      <c r="H16" s="2"/>
      <c r="I16" s="2"/>
      <c r="J16" s="2"/>
      <c r="K16" s="2"/>
    </row>
    <row r="17" spans="1:17" ht="15.75" x14ac:dyDescent="0.25">
      <c r="A17" s="2" t="s">
        <v>79</v>
      </c>
      <c r="B17" s="2"/>
      <c r="C17" s="2" t="s">
        <v>34</v>
      </c>
      <c r="D17" s="2"/>
      <c r="E17" s="40">
        <v>24</v>
      </c>
      <c r="F17" s="2"/>
      <c r="G17" s="30">
        <v>41389</v>
      </c>
      <c r="H17" s="2"/>
      <c r="I17" s="2"/>
      <c r="J17" s="2"/>
      <c r="K17" s="2"/>
    </row>
    <row r="18" spans="1:17" ht="15.75" x14ac:dyDescent="0.25">
      <c r="A18" s="2"/>
      <c r="B18" s="2"/>
      <c r="C18" s="2"/>
      <c r="D18" s="2"/>
      <c r="E18" s="27">
        <v>1208</v>
      </c>
      <c r="F18" s="2"/>
      <c r="G18" s="28"/>
      <c r="H18" s="2"/>
      <c r="I18" s="2"/>
      <c r="J18" s="2"/>
      <c r="K18" s="2"/>
    </row>
    <row r="19" spans="1:17" ht="15.75" x14ac:dyDescent="0.25">
      <c r="A19" s="2"/>
      <c r="B19" s="2"/>
      <c r="C19" s="2"/>
      <c r="D19" s="2"/>
      <c r="E19" s="27"/>
      <c r="F19" s="2"/>
      <c r="G19" s="2"/>
      <c r="H19" s="2"/>
      <c r="I19" s="2"/>
      <c r="J19" s="2"/>
      <c r="K19" s="2"/>
    </row>
    <row r="20" spans="1:17" ht="15.75" x14ac:dyDescent="0.25">
      <c r="A20" s="2" t="s">
        <v>40</v>
      </c>
      <c r="B20" s="2" t="s">
        <v>102</v>
      </c>
      <c r="C20" s="2" t="s">
        <v>37</v>
      </c>
      <c r="D20" s="2"/>
      <c r="E20" s="40">
        <v>73</v>
      </c>
      <c r="F20" s="2"/>
      <c r="G20" s="2" t="s">
        <v>31</v>
      </c>
      <c r="H20" s="2"/>
      <c r="I20" s="2"/>
      <c r="J20" s="2"/>
      <c r="K20" s="2"/>
      <c r="Q20">
        <f>122*3</f>
        <v>366</v>
      </c>
    </row>
    <row r="21" spans="1:17" ht="15.75" x14ac:dyDescent="0.25">
      <c r="A21" s="2" t="s">
        <v>40</v>
      </c>
      <c r="B21" s="2" t="s">
        <v>105</v>
      </c>
      <c r="C21" s="2" t="s">
        <v>37</v>
      </c>
      <c r="D21" s="2"/>
      <c r="E21" s="40">
        <v>24</v>
      </c>
      <c r="F21" s="2"/>
      <c r="G21" s="2" t="s">
        <v>31</v>
      </c>
      <c r="H21" s="2"/>
      <c r="I21" s="2"/>
      <c r="J21" s="2"/>
      <c r="K21" s="2"/>
      <c r="Q21">
        <f>Q20*2</f>
        <v>732</v>
      </c>
    </row>
    <row r="22" spans="1:17" ht="15.75" x14ac:dyDescent="0.25">
      <c r="A22" s="2" t="s">
        <v>103</v>
      </c>
      <c r="B22" s="2" t="s">
        <v>102</v>
      </c>
      <c r="C22" s="2" t="s">
        <v>104</v>
      </c>
      <c r="D22" s="2"/>
      <c r="E22" s="27"/>
      <c r="F22" s="2"/>
      <c r="G22" s="2"/>
      <c r="H22" s="2"/>
      <c r="I22" s="2"/>
      <c r="J22" s="2"/>
      <c r="K22" s="2"/>
    </row>
    <row r="23" spans="1:17" ht="15.75" x14ac:dyDescent="0.25">
      <c r="A23" s="2"/>
      <c r="B23" s="2"/>
      <c r="C23" s="2"/>
      <c r="D23" s="2"/>
      <c r="E23" s="40">
        <f>SUM(E20:E22)</f>
        <v>97</v>
      </c>
      <c r="F23" s="2"/>
      <c r="G23" s="2"/>
      <c r="H23" s="2"/>
      <c r="I23" s="2"/>
      <c r="J23" s="2"/>
      <c r="K23" s="2"/>
    </row>
    <row r="24" spans="1:17" ht="15.75" x14ac:dyDescent="0.25">
      <c r="A24" s="2"/>
      <c r="B24" s="2"/>
      <c r="C24" s="2"/>
      <c r="D24" s="2"/>
      <c r="E24" s="27"/>
      <c r="F24" s="2"/>
      <c r="G24" s="2"/>
      <c r="H24" s="2"/>
      <c r="I24" s="2"/>
      <c r="J24" s="2"/>
      <c r="K24" s="2"/>
    </row>
    <row r="25" spans="1:17" x14ac:dyDescent="0.25">
      <c r="E25" s="3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4"/>
  <sheetViews>
    <sheetView workbookViewId="0">
      <selection activeCell="H17" sqref="H17"/>
    </sheetView>
  </sheetViews>
  <sheetFormatPr defaultRowHeight="15" x14ac:dyDescent="0.25"/>
  <cols>
    <col min="1" max="1" width="16.140625" customWidth="1"/>
    <col min="2" max="2" width="15" bestFit="1" customWidth="1"/>
    <col min="3" max="3" width="10.7109375" customWidth="1"/>
    <col min="4" max="4" width="10.42578125" bestFit="1" customWidth="1"/>
    <col min="5" max="5" width="12.28515625" customWidth="1"/>
    <col min="6" max="6" width="13.42578125" customWidth="1"/>
    <col min="7" max="7" width="11.85546875" bestFit="1" customWidth="1"/>
    <col min="14" max="14" width="9.5703125" bestFit="1" customWidth="1"/>
    <col min="15" max="15" width="10.42578125" bestFit="1" customWidth="1"/>
    <col min="16" max="18" width="9.5703125" bestFit="1" customWidth="1"/>
  </cols>
  <sheetData>
    <row r="3" spans="1:17" ht="15.75" x14ac:dyDescent="0.25">
      <c r="A3" s="31"/>
      <c r="B3" s="31" t="s">
        <v>60</v>
      </c>
      <c r="C3" s="32"/>
      <c r="D3" s="32"/>
      <c r="E3" s="32" t="s">
        <v>89</v>
      </c>
      <c r="F3" s="32" t="s">
        <v>88</v>
      </c>
      <c r="G3" s="32" t="s">
        <v>90</v>
      </c>
      <c r="H3" s="2"/>
    </row>
    <row r="4" spans="1:17" ht="15.75" x14ac:dyDescent="0.25">
      <c r="A4" s="2" t="s">
        <v>106</v>
      </c>
      <c r="B4" s="30"/>
      <c r="C4" s="2" t="s">
        <v>68</v>
      </c>
      <c r="D4" s="2"/>
      <c r="E4" s="27">
        <v>100</v>
      </c>
      <c r="F4" s="30">
        <v>41636</v>
      </c>
      <c r="G4" s="2"/>
      <c r="H4" s="2"/>
    </row>
    <row r="5" spans="1:17" ht="15.75" x14ac:dyDescent="0.25">
      <c r="A5" s="2"/>
      <c r="B5" s="2"/>
      <c r="C5" s="2"/>
      <c r="D5" s="2"/>
      <c r="E5" s="27"/>
      <c r="F5" s="2"/>
      <c r="G5" s="2"/>
      <c r="H5" s="2"/>
    </row>
    <row r="6" spans="1:17" ht="15.75" x14ac:dyDescent="0.25">
      <c r="A6" s="2" t="s">
        <v>79</v>
      </c>
      <c r="B6" s="2"/>
      <c r="C6" s="2" t="s">
        <v>34</v>
      </c>
      <c r="D6" s="40">
        <v>24</v>
      </c>
      <c r="F6" s="2"/>
      <c r="G6" s="30">
        <v>41389</v>
      </c>
      <c r="H6" s="2"/>
    </row>
    <row r="7" spans="1:17" ht="15.75" x14ac:dyDescent="0.25">
      <c r="A7" s="2"/>
      <c r="B7" s="2"/>
      <c r="C7" s="2"/>
      <c r="D7" s="2"/>
      <c r="E7" s="27"/>
      <c r="F7" s="2"/>
    </row>
    <row r="8" spans="1:17" ht="15.75" x14ac:dyDescent="0.25">
      <c r="A8" s="2" t="s">
        <v>85</v>
      </c>
      <c r="B8" s="2"/>
      <c r="C8" s="2" t="s">
        <v>91</v>
      </c>
      <c r="D8" s="2" t="s">
        <v>7</v>
      </c>
      <c r="E8" s="40">
        <v>1045</v>
      </c>
      <c r="F8" s="30">
        <v>41343</v>
      </c>
      <c r="G8" t="s">
        <v>31</v>
      </c>
    </row>
    <row r="9" spans="1:17" ht="15.75" x14ac:dyDescent="0.25">
      <c r="A9" s="2" t="s">
        <v>40</v>
      </c>
      <c r="B9" s="2" t="s">
        <v>102</v>
      </c>
      <c r="C9" s="2" t="s">
        <v>37</v>
      </c>
      <c r="D9" s="2"/>
      <c r="E9" s="40">
        <v>73</v>
      </c>
      <c r="F9" s="30">
        <v>41375</v>
      </c>
      <c r="G9" t="s">
        <v>31</v>
      </c>
    </row>
    <row r="10" spans="1:17" ht="15.75" x14ac:dyDescent="0.25">
      <c r="A10" s="2" t="s">
        <v>40</v>
      </c>
      <c r="B10" s="2" t="s">
        <v>105</v>
      </c>
      <c r="C10" s="2" t="s">
        <v>37</v>
      </c>
      <c r="D10" s="2"/>
      <c r="E10" s="40">
        <v>24</v>
      </c>
      <c r="F10" s="30">
        <v>41381</v>
      </c>
      <c r="G10" t="s">
        <v>31</v>
      </c>
      <c r="O10" s="27"/>
    </row>
    <row r="11" spans="1:17" ht="15.75" x14ac:dyDescent="0.25">
      <c r="A11" s="2"/>
      <c r="B11" s="2"/>
      <c r="C11" s="2"/>
      <c r="D11" s="2"/>
      <c r="E11" s="27"/>
      <c r="F11" s="2"/>
      <c r="O11" s="35"/>
      <c r="P11" s="37"/>
      <c r="Q11" s="37"/>
    </row>
    <row r="12" spans="1:17" ht="15.75" x14ac:dyDescent="0.25">
      <c r="A12" s="2"/>
      <c r="B12" s="2"/>
      <c r="C12" s="2"/>
      <c r="D12" s="2"/>
      <c r="E12" s="40">
        <f>SUM(E4:E11)</f>
        <v>1242</v>
      </c>
      <c r="F12" s="2"/>
      <c r="G12" s="8"/>
      <c r="O12" s="41"/>
      <c r="P12" s="37"/>
      <c r="Q12" s="37"/>
    </row>
    <row r="13" spans="1:17" ht="15.75" x14ac:dyDescent="0.25">
      <c r="G13" s="28">
        <f>E14*0.75</f>
        <v>0</v>
      </c>
      <c r="O13" s="35">
        <v>100</v>
      </c>
      <c r="P13" s="37" t="s">
        <v>106</v>
      </c>
      <c r="Q13" s="37"/>
    </row>
    <row r="14" spans="1:17" ht="15.75" x14ac:dyDescent="0.25">
      <c r="E14" s="8"/>
      <c r="N14" s="34"/>
      <c r="O14" s="41">
        <v>1045</v>
      </c>
      <c r="P14" s="37" t="s">
        <v>7</v>
      </c>
      <c r="Q14" s="37"/>
    </row>
    <row r="15" spans="1:17" ht="15.75" x14ac:dyDescent="0.25">
      <c r="E15" s="8"/>
      <c r="G15" s="8">
        <f>E15*0.75</f>
        <v>0</v>
      </c>
      <c r="N15" s="34"/>
      <c r="O15" s="41">
        <v>73</v>
      </c>
      <c r="P15" s="37" t="s">
        <v>37</v>
      </c>
      <c r="Q15" s="37" t="s">
        <v>31</v>
      </c>
    </row>
    <row r="16" spans="1:17" ht="15.75" x14ac:dyDescent="0.25">
      <c r="N16" s="34"/>
      <c r="O16" s="41">
        <v>24</v>
      </c>
      <c r="P16" s="37" t="s">
        <v>37</v>
      </c>
      <c r="Q16" s="37" t="s">
        <v>31</v>
      </c>
    </row>
    <row r="17" spans="14:18" ht="15.75" x14ac:dyDescent="0.25">
      <c r="N17" s="34"/>
      <c r="O17" s="35">
        <v>212</v>
      </c>
      <c r="P17" s="39" t="s">
        <v>107</v>
      </c>
      <c r="Q17" s="37"/>
    </row>
    <row r="18" spans="14:18" ht="15.75" x14ac:dyDescent="0.25">
      <c r="O18" s="41">
        <f>SUM(O13:O17)</f>
        <v>1454</v>
      </c>
      <c r="P18" s="37"/>
      <c r="Q18" s="39">
        <f>O18*0.75</f>
        <v>1090.5</v>
      </c>
    </row>
    <row r="19" spans="14:18" x14ac:dyDescent="0.25">
      <c r="O19" s="37"/>
      <c r="P19" s="37"/>
      <c r="Q19" s="37"/>
    </row>
    <row r="20" spans="14:18" x14ac:dyDescent="0.25">
      <c r="O20" s="42">
        <v>98</v>
      </c>
      <c r="P20" s="37" t="s">
        <v>42</v>
      </c>
      <c r="Q20" s="37"/>
    </row>
    <row r="21" spans="14:18" x14ac:dyDescent="0.25">
      <c r="O21" s="42">
        <v>745</v>
      </c>
      <c r="P21" s="37" t="s">
        <v>108</v>
      </c>
      <c r="Q21" s="37"/>
    </row>
    <row r="22" spans="14:18" x14ac:dyDescent="0.25">
      <c r="Q22" s="8"/>
    </row>
    <row r="24" spans="14:18" x14ac:dyDescent="0.25">
      <c r="R24" s="8">
        <f>Q18+O21</f>
        <v>1835.5</v>
      </c>
    </row>
  </sheetData>
  <pageMargins left="0.7" right="0.7" top="0.75" bottom="0.75" header="0.3" footer="0.3"/>
  <pageSetup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workbookViewId="0">
      <selection activeCell="I20" sqref="I20"/>
    </sheetView>
  </sheetViews>
  <sheetFormatPr defaultRowHeight="15" x14ac:dyDescent="0.25"/>
  <cols>
    <col min="1" max="1" width="16.140625" bestFit="1" customWidth="1"/>
    <col min="2" max="2" width="11.85546875" customWidth="1"/>
    <col min="3" max="3" width="12.42578125" bestFit="1" customWidth="1"/>
    <col min="4" max="4" width="11.5703125" customWidth="1"/>
    <col min="5" max="5" width="12.85546875" customWidth="1"/>
    <col min="6" max="6" width="14.28515625" customWidth="1"/>
    <col min="14" max="14" width="10.42578125" bestFit="1" customWidth="1"/>
    <col min="16" max="16" width="10.42578125" bestFit="1" customWidth="1"/>
  </cols>
  <sheetData>
    <row r="2" spans="1:18" ht="15.75" x14ac:dyDescent="0.25">
      <c r="A2" s="33">
        <v>41426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x14ac:dyDescent="0.25">
      <c r="A4" s="31"/>
      <c r="B4" s="32"/>
      <c r="C4" s="32" t="s">
        <v>96</v>
      </c>
      <c r="D4" s="32" t="s">
        <v>89</v>
      </c>
      <c r="E4" s="32" t="s">
        <v>88</v>
      </c>
      <c r="F4" s="32" t="s">
        <v>90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x14ac:dyDescent="0.25">
      <c r="A5" s="2" t="s">
        <v>92</v>
      </c>
      <c r="B5" s="2" t="s">
        <v>93</v>
      </c>
      <c r="C5" s="30">
        <v>41497</v>
      </c>
      <c r="D5" s="27">
        <v>304.67</v>
      </c>
      <c r="E5" s="30">
        <v>41450</v>
      </c>
      <c r="F5" s="2"/>
      <c r="G5" s="2"/>
      <c r="H5" s="2"/>
      <c r="I5" s="2"/>
      <c r="J5" s="2"/>
      <c r="K5" s="2"/>
      <c r="L5" s="2"/>
      <c r="M5" s="2"/>
      <c r="N5" s="27">
        <v>754</v>
      </c>
      <c r="O5" s="2"/>
      <c r="P5" s="2"/>
      <c r="Q5" s="2"/>
      <c r="R5" s="2"/>
    </row>
    <row r="6" spans="1:18" ht="15.75" x14ac:dyDescent="0.25">
      <c r="A6" s="2" t="s">
        <v>97</v>
      </c>
      <c r="B6" s="2" t="s">
        <v>93</v>
      </c>
      <c r="C6" s="30">
        <v>41497</v>
      </c>
      <c r="D6" s="27">
        <v>205</v>
      </c>
      <c r="E6" s="30">
        <v>41450</v>
      </c>
      <c r="F6" s="2"/>
      <c r="G6" s="2"/>
      <c r="H6" s="2"/>
      <c r="I6" s="2"/>
      <c r="J6" s="2"/>
      <c r="K6" s="2"/>
      <c r="L6" s="2"/>
      <c r="M6" s="2"/>
      <c r="N6" s="27">
        <v>1044</v>
      </c>
      <c r="O6" s="2"/>
      <c r="P6" s="2"/>
      <c r="Q6" s="2"/>
      <c r="R6" s="2"/>
    </row>
    <row r="7" spans="1:18" ht="15.75" x14ac:dyDescent="0.25">
      <c r="A7" s="2" t="s">
        <v>98</v>
      </c>
      <c r="B7" s="2" t="s">
        <v>93</v>
      </c>
      <c r="C7" s="30">
        <v>41497</v>
      </c>
      <c r="D7" s="27">
        <v>405</v>
      </c>
      <c r="E7" s="30">
        <v>41450</v>
      </c>
      <c r="F7" s="2"/>
      <c r="G7" s="2"/>
      <c r="H7" s="2"/>
      <c r="I7" s="2"/>
      <c r="J7" s="2"/>
      <c r="K7" s="2"/>
      <c r="L7" s="2"/>
      <c r="M7" s="2"/>
      <c r="N7" s="27">
        <v>212</v>
      </c>
      <c r="O7" s="2"/>
      <c r="P7" s="2"/>
      <c r="Q7" s="2"/>
      <c r="R7" s="2"/>
    </row>
    <row r="8" spans="1:18" ht="15.75" x14ac:dyDescent="0.25">
      <c r="A8" s="2"/>
      <c r="B8" s="2"/>
      <c r="C8" s="2"/>
      <c r="D8" s="27"/>
      <c r="E8" s="2"/>
      <c r="F8" s="2"/>
      <c r="G8" s="2"/>
      <c r="H8" s="2"/>
      <c r="I8" s="2"/>
      <c r="J8" s="2"/>
      <c r="K8" s="2"/>
      <c r="L8" s="2"/>
      <c r="M8" s="2"/>
      <c r="N8" s="27"/>
      <c r="O8" s="2"/>
      <c r="P8" s="2"/>
      <c r="Q8" s="2"/>
      <c r="R8" s="2"/>
    </row>
    <row r="9" spans="1:18" ht="15.75" x14ac:dyDescent="0.25">
      <c r="A9" s="2"/>
      <c r="B9" s="2"/>
      <c r="C9" s="2"/>
      <c r="D9" s="27">
        <f>SUM(D5:D8)</f>
        <v>914.67000000000007</v>
      </c>
      <c r="E9" s="2"/>
      <c r="F9" s="28">
        <f>D9*0.75</f>
        <v>686.00250000000005</v>
      </c>
      <c r="G9" s="2"/>
      <c r="H9" s="2"/>
      <c r="I9" s="2"/>
      <c r="J9" s="2"/>
      <c r="K9" s="2"/>
      <c r="L9" s="2"/>
      <c r="M9" s="2"/>
      <c r="N9" s="27">
        <f>SUM(N5:N8)</f>
        <v>2010</v>
      </c>
      <c r="O9" s="2"/>
      <c r="P9" s="28">
        <f>N9*0.75</f>
        <v>1507.5</v>
      </c>
      <c r="Q9" s="2"/>
      <c r="R9" s="2"/>
    </row>
    <row r="10" spans="1:18" ht="15.75" x14ac:dyDescent="0.25">
      <c r="A10" s="2"/>
      <c r="B10" s="2"/>
      <c r="C10" s="2"/>
      <c r="D10" s="27"/>
      <c r="E10" s="3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x14ac:dyDescent="0.25">
      <c r="A11" s="2" t="s">
        <v>109</v>
      </c>
      <c r="B11" s="2" t="s">
        <v>42</v>
      </c>
      <c r="C11" s="30">
        <v>41526</v>
      </c>
      <c r="D11" s="27">
        <v>98</v>
      </c>
      <c r="E11" s="30">
        <v>41435</v>
      </c>
      <c r="F11" s="2" t="s">
        <v>31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x14ac:dyDescent="0.25">
      <c r="A12" s="2" t="s">
        <v>109</v>
      </c>
      <c r="B12" s="2" t="s">
        <v>113</v>
      </c>
      <c r="C12" s="30">
        <v>41526</v>
      </c>
      <c r="D12" s="2"/>
      <c r="E12" s="2"/>
      <c r="F12" s="2" t="s">
        <v>31</v>
      </c>
      <c r="G12" s="2"/>
      <c r="H12" s="2"/>
      <c r="I12" s="2"/>
      <c r="J12" s="2"/>
      <c r="K12" s="2"/>
      <c r="L12" s="2"/>
      <c r="M12" s="2"/>
      <c r="N12" s="2" t="s">
        <v>110</v>
      </c>
      <c r="O12" s="2"/>
      <c r="P12" s="2"/>
      <c r="Q12" s="2"/>
      <c r="R12" s="2"/>
    </row>
    <row r="13" spans="1:18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6"/>
      <c r="O13" s="37"/>
      <c r="P13" s="37"/>
      <c r="Q13" s="2"/>
      <c r="R13" s="2"/>
    </row>
    <row r="14" spans="1:18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7"/>
      <c r="O14" s="37"/>
      <c r="P14" s="37"/>
      <c r="Q14" s="2"/>
      <c r="R14" s="2"/>
    </row>
    <row r="15" spans="1:18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6">
        <v>100</v>
      </c>
      <c r="O15" s="37" t="s">
        <v>106</v>
      </c>
      <c r="P15" s="37"/>
      <c r="Q15" s="2"/>
      <c r="R15" s="2"/>
    </row>
    <row r="16" spans="1:18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7">
        <v>1045</v>
      </c>
      <c r="O16" s="37" t="s">
        <v>7</v>
      </c>
      <c r="P16" s="37"/>
      <c r="Q16" s="2"/>
      <c r="R16" s="2"/>
    </row>
    <row r="17" spans="1:18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7">
        <v>98</v>
      </c>
      <c r="O17" s="37" t="s">
        <v>42</v>
      </c>
      <c r="P17" s="37"/>
      <c r="Q17" s="2"/>
      <c r="R17" s="2"/>
    </row>
    <row r="18" spans="1:18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7"/>
      <c r="O18" s="37"/>
      <c r="P18" s="37"/>
      <c r="Q18" s="2"/>
      <c r="R18" s="2"/>
    </row>
    <row r="19" spans="1:18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6">
        <v>212</v>
      </c>
      <c r="O19" s="39" t="s">
        <v>65</v>
      </c>
      <c r="P19" s="37"/>
      <c r="Q19" s="2"/>
      <c r="R19" s="2"/>
    </row>
    <row r="20" spans="1:18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7">
        <f>SUM(N15:N19)</f>
        <v>1455</v>
      </c>
      <c r="O20" s="37"/>
      <c r="P20" s="39">
        <f>N20*0.75</f>
        <v>1091.25</v>
      </c>
      <c r="Q20" s="2"/>
      <c r="R20" s="2"/>
    </row>
    <row r="21" spans="1:18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8"/>
      <c r="O21" s="37"/>
      <c r="P21" s="37"/>
      <c r="Q21" s="2"/>
      <c r="R21" s="2"/>
    </row>
    <row r="22" spans="1:18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9"/>
      <c r="O22" s="37"/>
      <c r="P22" s="37"/>
      <c r="Q22" s="2"/>
      <c r="R22" s="2"/>
    </row>
    <row r="23" spans="1:1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9">
        <v>745</v>
      </c>
      <c r="O23" s="37" t="s">
        <v>108</v>
      </c>
      <c r="P23" s="37"/>
      <c r="Q23" s="2"/>
      <c r="R23" s="2"/>
    </row>
    <row r="24" spans="1:18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printOptions gridLines="1"/>
  <pageMargins left="0.7" right="0.7" top="0.75" bottom="0.7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F4" sqref="F4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12.42578125" bestFit="1" customWidth="1"/>
    <col min="4" max="4" width="8.7109375" bestFit="1" customWidth="1"/>
    <col min="5" max="5" width="10.7109375" bestFit="1" customWidth="1"/>
    <col min="6" max="6" width="11.85546875" bestFit="1" customWidth="1"/>
  </cols>
  <sheetData>
    <row r="1" spans="1:15" ht="15.75" x14ac:dyDescent="0.25">
      <c r="A1" s="26">
        <v>41456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31"/>
      <c r="B2" s="32"/>
      <c r="C2" s="32" t="s">
        <v>96</v>
      </c>
      <c r="D2" s="32" t="s">
        <v>89</v>
      </c>
      <c r="E2" s="32" t="s">
        <v>88</v>
      </c>
      <c r="F2" s="32" t="s">
        <v>90</v>
      </c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 t="s">
        <v>111</v>
      </c>
      <c r="B3" s="2" t="s">
        <v>112</v>
      </c>
      <c r="C3" s="30">
        <v>41495</v>
      </c>
      <c r="D3" s="27">
        <v>66</v>
      </c>
      <c r="E3" s="30"/>
      <c r="F3" s="2"/>
      <c r="G3" s="2"/>
      <c r="H3" s="28"/>
      <c r="I3" s="2"/>
      <c r="J3" s="2"/>
      <c r="K3" s="2"/>
      <c r="L3" s="2"/>
      <c r="M3" s="2"/>
      <c r="N3" s="2"/>
      <c r="O3" s="2"/>
    </row>
    <row r="4" spans="1:15" ht="15.75" x14ac:dyDescent="0.25">
      <c r="A4" s="2" t="s">
        <v>111</v>
      </c>
      <c r="B4" s="2" t="s">
        <v>34</v>
      </c>
      <c r="C4" s="43"/>
      <c r="D4" s="27"/>
      <c r="E4" s="43"/>
      <c r="F4" s="2" t="s">
        <v>31</v>
      </c>
      <c r="G4" s="2"/>
      <c r="H4" s="2"/>
      <c r="I4" s="2"/>
      <c r="J4" s="2"/>
      <c r="K4" s="2"/>
      <c r="L4" s="2"/>
      <c r="M4" s="2"/>
      <c r="N4" s="2"/>
      <c r="O4" s="2"/>
    </row>
    <row r="5" spans="1:15" ht="15.75" x14ac:dyDescent="0.25">
      <c r="A5" s="2"/>
      <c r="B5" s="2"/>
      <c r="C5" s="2"/>
      <c r="D5" s="27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x14ac:dyDescent="0.25">
      <c r="A6" s="2"/>
      <c r="B6" s="2"/>
      <c r="C6" s="2"/>
      <c r="D6" s="27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workbookViewId="0">
      <selection activeCell="C8" sqref="C8"/>
    </sheetView>
  </sheetViews>
  <sheetFormatPr defaultRowHeight="15" x14ac:dyDescent="0.25"/>
  <cols>
    <col min="1" max="1" width="13.85546875" customWidth="1"/>
    <col min="2" max="2" width="10.7109375" bestFit="1" customWidth="1"/>
    <col min="3" max="3" width="14.85546875" bestFit="1" customWidth="1"/>
    <col min="4" max="5" width="13" bestFit="1" customWidth="1"/>
    <col min="7" max="7" width="13" bestFit="1" customWidth="1"/>
    <col min="13" max="13" width="13" bestFit="1" customWidth="1"/>
    <col min="14" max="14" width="21.140625" bestFit="1" customWidth="1"/>
  </cols>
  <sheetData>
    <row r="3" spans="1:15" ht="15.75" x14ac:dyDescent="0.25">
      <c r="A3" s="31"/>
      <c r="B3" s="32"/>
      <c r="C3" s="32" t="s">
        <v>96</v>
      </c>
      <c r="D3" s="32" t="s">
        <v>89</v>
      </c>
      <c r="E3" s="32" t="s">
        <v>88</v>
      </c>
      <c r="F3" s="32" t="s">
        <v>90</v>
      </c>
      <c r="G3" s="2"/>
    </row>
    <row r="4" spans="1:15" ht="18.75" x14ac:dyDescent="0.3">
      <c r="D4" s="4"/>
      <c r="E4" s="3"/>
      <c r="F4" s="1"/>
      <c r="G4" s="1"/>
      <c r="H4" s="1"/>
      <c r="I4" s="1"/>
      <c r="J4" s="1"/>
      <c r="K4" s="1"/>
      <c r="L4" s="1"/>
      <c r="M4" s="1"/>
    </row>
    <row r="5" spans="1:15" ht="18.75" x14ac:dyDescent="0.3">
      <c r="A5" s="1" t="s">
        <v>114</v>
      </c>
      <c r="B5" s="1" t="s">
        <v>18</v>
      </c>
      <c r="C5" s="5">
        <v>41507</v>
      </c>
      <c r="D5" s="55">
        <v>134</v>
      </c>
      <c r="E5" s="56">
        <v>41479</v>
      </c>
      <c r="F5" s="57" t="s">
        <v>31</v>
      </c>
      <c r="G5" s="1"/>
      <c r="H5" s="1"/>
      <c r="I5" s="1"/>
      <c r="J5" s="1"/>
      <c r="K5" s="1"/>
      <c r="L5" s="1"/>
      <c r="M5" s="1"/>
    </row>
    <row r="6" spans="1:15" ht="18.75" x14ac:dyDescent="0.3">
      <c r="A6" s="1" t="s">
        <v>126</v>
      </c>
      <c r="B6" s="1" t="s">
        <v>108</v>
      </c>
      <c r="C6" s="5">
        <v>41596</v>
      </c>
      <c r="D6" s="4">
        <v>189</v>
      </c>
      <c r="E6" s="1"/>
      <c r="F6" s="1"/>
      <c r="G6" s="1"/>
      <c r="H6" s="1"/>
      <c r="I6" s="1"/>
      <c r="J6" s="1"/>
      <c r="K6" s="1"/>
      <c r="L6" s="1"/>
      <c r="M6" s="1"/>
    </row>
    <row r="7" spans="1:15" ht="18.75" x14ac:dyDescent="0.3">
      <c r="A7" s="1" t="s">
        <v>135</v>
      </c>
      <c r="B7" s="1" t="s">
        <v>18</v>
      </c>
      <c r="C7" s="3">
        <v>41652</v>
      </c>
      <c r="D7" s="4">
        <v>706</v>
      </c>
      <c r="E7" s="1"/>
      <c r="F7" s="1"/>
      <c r="G7" s="1"/>
      <c r="H7" s="1"/>
      <c r="I7" s="1"/>
      <c r="J7" s="1"/>
      <c r="K7" s="1"/>
      <c r="L7" s="1"/>
      <c r="M7" s="1"/>
    </row>
    <row r="8" spans="1:15" ht="18.75" x14ac:dyDescent="0.3">
      <c r="A8" s="1" t="s">
        <v>12</v>
      </c>
      <c r="B8" s="1" t="s">
        <v>108</v>
      </c>
      <c r="C8" s="3">
        <v>41618</v>
      </c>
      <c r="D8" s="4">
        <v>134</v>
      </c>
      <c r="E8" s="1"/>
      <c r="F8" s="1"/>
      <c r="G8" s="1"/>
      <c r="H8" s="1"/>
      <c r="I8" s="1"/>
      <c r="J8" s="1"/>
      <c r="K8" s="1"/>
      <c r="L8" s="1"/>
      <c r="M8" s="1"/>
    </row>
    <row r="9" spans="1:15" ht="18.75" x14ac:dyDescent="0.3">
      <c r="A9" s="1" t="s">
        <v>34</v>
      </c>
      <c r="B9" s="1" t="s">
        <v>135</v>
      </c>
      <c r="C9" s="1"/>
      <c r="D9" s="4">
        <v>61</v>
      </c>
      <c r="E9" s="1"/>
      <c r="F9" s="1"/>
      <c r="G9" s="1"/>
      <c r="H9" s="1"/>
      <c r="I9" s="1"/>
      <c r="J9" s="1"/>
      <c r="K9" s="1"/>
      <c r="L9" s="1"/>
      <c r="M9" s="1"/>
    </row>
    <row r="10" spans="1:15" ht="18.75" x14ac:dyDescent="0.3">
      <c r="A10" s="1" t="s">
        <v>34</v>
      </c>
      <c r="B10" s="1" t="s">
        <v>136</v>
      </c>
      <c r="C10" s="1"/>
      <c r="D10" s="4">
        <v>53.5</v>
      </c>
      <c r="E10" s="1"/>
      <c r="F10" s="1"/>
      <c r="G10" s="1"/>
      <c r="H10" s="1"/>
      <c r="I10" s="1"/>
      <c r="J10" s="1"/>
      <c r="K10" s="1"/>
      <c r="L10" s="1"/>
      <c r="M10" s="1"/>
    </row>
    <row r="11" spans="1:15" ht="18.75" x14ac:dyDescent="0.3">
      <c r="A11" s="51" t="s">
        <v>65</v>
      </c>
      <c r="B11" s="51" t="s">
        <v>140</v>
      </c>
      <c r="C11" s="52">
        <v>41700</v>
      </c>
      <c r="D11" s="53">
        <v>146</v>
      </c>
      <c r="E11" s="51"/>
      <c r="F11" s="51"/>
      <c r="G11" s="53">
        <v>2326.39</v>
      </c>
      <c r="H11" s="1"/>
      <c r="I11" s="1"/>
      <c r="J11" s="1"/>
      <c r="K11" s="1"/>
      <c r="L11" s="1"/>
      <c r="M11" s="1" t="s">
        <v>115</v>
      </c>
    </row>
    <row r="12" spans="1:15" ht="18.75" x14ac:dyDescent="0.3">
      <c r="A12" s="51" t="s">
        <v>65</v>
      </c>
      <c r="B12" s="51" t="s">
        <v>139</v>
      </c>
      <c r="C12" s="52">
        <v>41700</v>
      </c>
      <c r="D12" s="53">
        <v>146</v>
      </c>
      <c r="E12" s="51"/>
      <c r="F12" s="51"/>
      <c r="G12" s="53">
        <v>2788.52</v>
      </c>
      <c r="H12" s="1"/>
      <c r="I12" s="1"/>
      <c r="J12" s="1"/>
      <c r="K12" s="1"/>
      <c r="L12" s="1"/>
      <c r="M12" s="4"/>
      <c r="N12" t="s">
        <v>120</v>
      </c>
      <c r="O12" t="s">
        <v>31</v>
      </c>
    </row>
    <row r="13" spans="1:15" ht="18.75" x14ac:dyDescent="0.3">
      <c r="A13" s="51" t="s">
        <v>65</v>
      </c>
      <c r="B13" s="51" t="s">
        <v>138</v>
      </c>
      <c r="C13" s="51"/>
      <c r="D13" s="53">
        <v>118</v>
      </c>
      <c r="E13" s="51"/>
      <c r="F13" s="51"/>
      <c r="G13" s="53">
        <v>2048.39</v>
      </c>
      <c r="H13" s="1"/>
      <c r="I13" s="1"/>
      <c r="J13" s="1"/>
      <c r="K13" s="1"/>
      <c r="L13" s="1"/>
      <c r="M13" s="1">
        <v>94</v>
      </c>
      <c r="N13" t="s">
        <v>116</v>
      </c>
      <c r="O13" t="s">
        <v>31</v>
      </c>
    </row>
    <row r="14" spans="1:15" ht="18.75" x14ac:dyDescent="0.3">
      <c r="A14" s="51" t="s">
        <v>65</v>
      </c>
      <c r="B14" s="51" t="s">
        <v>137</v>
      </c>
      <c r="C14" s="51"/>
      <c r="D14" s="53">
        <v>163</v>
      </c>
      <c r="E14" s="51">
        <v>590</v>
      </c>
      <c r="F14" s="51"/>
      <c r="G14" s="53">
        <v>2788.32</v>
      </c>
      <c r="H14" s="1"/>
      <c r="I14" s="1"/>
      <c r="J14" s="1"/>
      <c r="K14" s="1"/>
      <c r="L14" s="1"/>
      <c r="M14" s="1">
        <v>134</v>
      </c>
      <c r="N14" t="s">
        <v>119</v>
      </c>
      <c r="O14" t="s">
        <v>31</v>
      </c>
    </row>
    <row r="15" spans="1:15" ht="18.75" x14ac:dyDescent="0.3">
      <c r="A15" s="1"/>
      <c r="B15" s="1"/>
      <c r="C15" s="1"/>
      <c r="D15" s="54"/>
      <c r="E15" s="1"/>
      <c r="F15" s="1"/>
      <c r="G15" s="7">
        <f>SUM(G11:G14)</f>
        <v>9951.619999999999</v>
      </c>
      <c r="H15" s="1"/>
      <c r="I15" s="1"/>
      <c r="J15" s="1"/>
      <c r="K15" s="1"/>
      <c r="L15" s="1"/>
      <c r="M15" s="4">
        <v>66</v>
      </c>
      <c r="N15" t="s">
        <v>117</v>
      </c>
    </row>
    <row r="16" spans="1:15" ht="18.75" x14ac:dyDescent="0.3">
      <c r="A16" s="1"/>
      <c r="B16" s="1"/>
      <c r="C16" s="1"/>
      <c r="D16" s="7">
        <f>SUM(D6:D15)</f>
        <v>1716.5</v>
      </c>
      <c r="E16" s="1"/>
      <c r="F16" s="1"/>
      <c r="G16" s="1"/>
      <c r="H16" s="1"/>
      <c r="I16" s="1"/>
      <c r="J16" s="1"/>
      <c r="K16" s="1"/>
      <c r="L16" s="1"/>
      <c r="M16" s="4">
        <v>914</v>
      </c>
      <c r="N16" t="s">
        <v>118</v>
      </c>
    </row>
    <row r="17" spans="1:15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>
        <v>67</v>
      </c>
      <c r="N17" t="s">
        <v>95</v>
      </c>
    </row>
    <row r="18" spans="1:15" ht="18.75" x14ac:dyDescent="0.3">
      <c r="A18" s="1"/>
      <c r="B18" s="1"/>
      <c r="C18" s="1"/>
      <c r="D18" s="1"/>
      <c r="E18" s="7">
        <f>D16*0.75</f>
        <v>1287.375</v>
      </c>
      <c r="F18" s="1"/>
      <c r="G18" s="1"/>
      <c r="H18" s="1"/>
      <c r="I18" s="1"/>
      <c r="J18" s="1"/>
      <c r="K18" s="1"/>
      <c r="L18" s="1"/>
      <c r="M18" s="4">
        <v>189</v>
      </c>
      <c r="N18" t="s">
        <v>125</v>
      </c>
    </row>
    <row r="19" spans="1:15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7">
        <f>SUM(M12:M18)</f>
        <v>1464</v>
      </c>
    </row>
    <row r="20" spans="1:15" x14ac:dyDescent="0.25">
      <c r="N20" s="8">
        <f>M19*0.75</f>
        <v>1098</v>
      </c>
      <c r="O20" s="8"/>
    </row>
  </sheetData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workbookViewId="0">
      <selection activeCell="D11" sqref="D11"/>
    </sheetView>
  </sheetViews>
  <sheetFormatPr defaultRowHeight="15" x14ac:dyDescent="0.25"/>
  <cols>
    <col min="2" max="2" width="10.7109375" bestFit="1" customWidth="1"/>
    <col min="3" max="3" width="18" customWidth="1"/>
    <col min="4" max="4" width="11.28515625" customWidth="1"/>
    <col min="12" max="12" width="10.5703125" bestFit="1" customWidth="1"/>
  </cols>
  <sheetData>
    <row r="2" spans="1:12" ht="15.75" x14ac:dyDescent="0.25">
      <c r="A2" s="31"/>
      <c r="B2" s="32"/>
      <c r="C2" s="32" t="s">
        <v>96</v>
      </c>
      <c r="D2" s="32" t="s">
        <v>89</v>
      </c>
      <c r="E2" s="32" t="s">
        <v>88</v>
      </c>
      <c r="F2" s="32" t="s">
        <v>90</v>
      </c>
      <c r="G2" s="2"/>
    </row>
    <row r="3" spans="1:12" ht="15.75" x14ac:dyDescent="0.25">
      <c r="A3" s="2"/>
      <c r="B3" s="2"/>
      <c r="C3" s="30"/>
      <c r="D3" s="27"/>
      <c r="E3" s="30"/>
      <c r="F3" s="2"/>
      <c r="G3" s="2"/>
    </row>
    <row r="4" spans="1:12" ht="15.75" x14ac:dyDescent="0.25">
      <c r="A4" s="2"/>
      <c r="B4" s="2"/>
      <c r="C4" s="43"/>
      <c r="D4" s="27"/>
      <c r="E4" s="43"/>
      <c r="F4" s="2"/>
      <c r="G4" s="2"/>
    </row>
    <row r="5" spans="1:12" ht="15.75" x14ac:dyDescent="0.25">
      <c r="A5" s="2" t="s">
        <v>121</v>
      </c>
      <c r="B5" s="2" t="s">
        <v>34</v>
      </c>
      <c r="C5" s="2"/>
      <c r="D5" s="27">
        <v>107</v>
      </c>
      <c r="E5" s="2"/>
      <c r="F5" s="2"/>
      <c r="G5" s="2"/>
    </row>
    <row r="6" spans="1:12" ht="15.75" x14ac:dyDescent="0.25">
      <c r="A6" s="2" t="s">
        <v>122</v>
      </c>
      <c r="B6" s="2" t="s">
        <v>34</v>
      </c>
      <c r="C6" s="2"/>
      <c r="D6" s="27"/>
      <c r="E6" s="2"/>
      <c r="F6" s="2"/>
      <c r="G6" s="2"/>
    </row>
    <row r="7" spans="1:12" ht="15.75" x14ac:dyDescent="0.25">
      <c r="A7" s="2" t="s">
        <v>108</v>
      </c>
      <c r="B7" s="2" t="s">
        <v>123</v>
      </c>
      <c r="C7" s="30">
        <v>45248</v>
      </c>
      <c r="D7" s="27">
        <v>189</v>
      </c>
      <c r="E7" s="2"/>
      <c r="F7" s="2"/>
      <c r="G7" s="2"/>
      <c r="K7" s="34"/>
      <c r="L7" s="8"/>
    </row>
    <row r="8" spans="1:12" ht="15.75" x14ac:dyDescent="0.25">
      <c r="A8" s="2" t="s">
        <v>124</v>
      </c>
      <c r="B8" s="2" t="s">
        <v>34</v>
      </c>
      <c r="D8" s="34"/>
    </row>
    <row r="9" spans="1:12" ht="15.75" x14ac:dyDescent="0.25">
      <c r="A9" s="2" t="s">
        <v>127</v>
      </c>
      <c r="B9" s="2" t="s">
        <v>42</v>
      </c>
      <c r="C9" s="44">
        <v>41532</v>
      </c>
      <c r="D9" s="34"/>
      <c r="E9" t="s">
        <v>31</v>
      </c>
    </row>
    <row r="11" spans="1:12" ht="15.75" x14ac:dyDescent="0.25">
      <c r="A11" s="2" t="s">
        <v>40</v>
      </c>
      <c r="B11" s="2" t="s">
        <v>128</v>
      </c>
      <c r="C11" t="s">
        <v>129</v>
      </c>
      <c r="D11" s="34">
        <v>58</v>
      </c>
    </row>
    <row r="12" spans="1:12" x14ac:dyDescent="0.25">
      <c r="D12" s="8">
        <f>SUM(D7:D11)</f>
        <v>247</v>
      </c>
      <c r="F12" s="8">
        <f>D12*0.75</f>
        <v>185.25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4" sqref="A4"/>
    </sheetView>
  </sheetViews>
  <sheetFormatPr defaultRowHeight="15" x14ac:dyDescent="0.25"/>
  <cols>
    <col min="1" max="1" width="18.5703125" customWidth="1"/>
  </cols>
  <sheetData>
    <row r="1" spans="1:16" ht="18.75" x14ac:dyDescent="0.3">
      <c r="A1" s="1" t="s">
        <v>16</v>
      </c>
    </row>
    <row r="3" spans="1:16" ht="18.75" x14ac:dyDescent="0.3">
      <c r="A3" s="1"/>
      <c r="B3" s="1" t="s">
        <v>8</v>
      </c>
      <c r="C3" s="1" t="s">
        <v>4</v>
      </c>
      <c r="D3" s="1" t="s">
        <v>1</v>
      </c>
      <c r="E3" s="1" t="s">
        <v>3</v>
      </c>
      <c r="F3" s="1"/>
    </row>
    <row r="4" spans="1:16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Q15" sqref="Q15"/>
    </sheetView>
  </sheetViews>
  <sheetFormatPr defaultRowHeight="15" x14ac:dyDescent="0.25"/>
  <cols>
    <col min="2" max="2" width="8.7109375" bestFit="1" customWidth="1"/>
    <col min="3" max="3" width="13.42578125" bestFit="1" customWidth="1"/>
    <col min="4" max="4" width="8.5703125" bestFit="1" customWidth="1"/>
    <col min="15" max="15" width="9.85546875" bestFit="1" customWidth="1"/>
  </cols>
  <sheetData>
    <row r="1" spans="1:21" ht="15.75" x14ac:dyDescent="0.25">
      <c r="A1" s="31">
        <v>41560</v>
      </c>
      <c r="B1" s="32"/>
      <c r="C1" s="32" t="s">
        <v>96</v>
      </c>
      <c r="D1" s="32" t="s">
        <v>89</v>
      </c>
      <c r="E1" s="32" t="s">
        <v>88</v>
      </c>
      <c r="F1" s="32" t="s">
        <v>90</v>
      </c>
      <c r="G1" s="2"/>
    </row>
    <row r="2" spans="1:21" ht="15.75" x14ac:dyDescent="0.25">
      <c r="A2" s="2"/>
      <c r="B2" s="2"/>
      <c r="C2" s="30"/>
      <c r="D2" s="27"/>
      <c r="E2" s="30"/>
      <c r="F2" s="2"/>
      <c r="G2" s="2"/>
    </row>
    <row r="4" spans="1:21" ht="18.75" x14ac:dyDescent="0.3">
      <c r="A4" s="1" t="s">
        <v>12</v>
      </c>
      <c r="B4" s="1" t="s">
        <v>108</v>
      </c>
      <c r="C4" s="3">
        <v>41615</v>
      </c>
      <c r="D4" s="34">
        <v>155</v>
      </c>
    </row>
    <row r="7" spans="1:21" x14ac:dyDescent="0.25">
      <c r="N7" s="37" t="s">
        <v>108</v>
      </c>
      <c r="O7" s="37"/>
      <c r="P7" s="37"/>
    </row>
    <row r="8" spans="1:21" x14ac:dyDescent="0.25">
      <c r="N8" s="42">
        <v>189</v>
      </c>
      <c r="O8" s="37" t="s">
        <v>108</v>
      </c>
      <c r="P8" s="37" t="s">
        <v>126</v>
      </c>
      <c r="Q8" s="45">
        <v>41596</v>
      </c>
    </row>
    <row r="9" spans="1:21" x14ac:dyDescent="0.25">
      <c r="N9" s="42">
        <v>155</v>
      </c>
      <c r="O9" s="37" t="s">
        <v>108</v>
      </c>
      <c r="P9" s="37" t="s">
        <v>132</v>
      </c>
      <c r="Q9" s="45">
        <v>41615</v>
      </c>
    </row>
    <row r="10" spans="1:21" x14ac:dyDescent="0.25">
      <c r="N10" s="42">
        <v>107</v>
      </c>
      <c r="O10" s="37" t="s">
        <v>130</v>
      </c>
      <c r="P10" s="37" t="s">
        <v>94</v>
      </c>
    </row>
    <row r="11" spans="1:21" x14ac:dyDescent="0.25">
      <c r="N11" s="42">
        <v>58</v>
      </c>
      <c r="O11" s="37" t="s">
        <v>37</v>
      </c>
      <c r="P11" s="37" t="s">
        <v>40</v>
      </c>
    </row>
    <row r="12" spans="1:21" x14ac:dyDescent="0.25">
      <c r="N12" s="42">
        <v>168</v>
      </c>
      <c r="O12" s="37" t="s">
        <v>133</v>
      </c>
      <c r="P12" s="39" t="s">
        <v>134</v>
      </c>
    </row>
    <row r="13" spans="1:21" x14ac:dyDescent="0.25">
      <c r="N13" s="34">
        <f>SUM(N8:N12)</f>
        <v>677</v>
      </c>
      <c r="P13" s="50">
        <f>N13*0.75</f>
        <v>507.75</v>
      </c>
    </row>
    <row r="14" spans="1:21" x14ac:dyDescent="0.25">
      <c r="N14" s="34"/>
    </row>
    <row r="15" spans="1:21" x14ac:dyDescent="0.25">
      <c r="T15" s="34">
        <v>230</v>
      </c>
      <c r="U15" t="s">
        <v>131</v>
      </c>
    </row>
    <row r="17" spans="20:22" x14ac:dyDescent="0.25">
      <c r="T17">
        <v>920</v>
      </c>
    </row>
    <row r="18" spans="20:22" x14ac:dyDescent="0.25">
      <c r="T18">
        <f>T17*0.25</f>
        <v>230</v>
      </c>
      <c r="V18" s="8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0"/>
  <sheetViews>
    <sheetView topLeftCell="A2" workbookViewId="0">
      <selection activeCell="H21" sqref="H21"/>
    </sheetView>
  </sheetViews>
  <sheetFormatPr defaultRowHeight="15" x14ac:dyDescent="0.25"/>
  <cols>
    <col min="1" max="1" width="18.28515625" bestFit="1" customWidth="1"/>
    <col min="2" max="2" width="23.140625" bestFit="1" customWidth="1"/>
    <col min="3" max="3" width="15.140625" bestFit="1" customWidth="1"/>
    <col min="4" max="4" width="18.140625" bestFit="1" customWidth="1"/>
    <col min="5" max="5" width="15" bestFit="1" customWidth="1"/>
    <col min="6" max="6" width="13" bestFit="1" customWidth="1"/>
    <col min="8" max="8" width="17.140625" bestFit="1" customWidth="1"/>
    <col min="9" max="9" width="9.42578125" bestFit="1" customWidth="1"/>
    <col min="11" max="11" width="13" bestFit="1" customWidth="1"/>
    <col min="12" max="12" width="15" bestFit="1" customWidth="1"/>
    <col min="14" max="14" width="13" bestFit="1" customWidth="1"/>
    <col min="15" max="15" width="10.85546875" bestFit="1" customWidth="1"/>
    <col min="16" max="16" width="13" bestFit="1" customWidth="1"/>
  </cols>
  <sheetData>
    <row r="3" spans="1:18" ht="19.5" x14ac:dyDescent="0.4">
      <c r="A3" s="68">
        <v>2014</v>
      </c>
    </row>
    <row r="4" spans="1:18" ht="22.5" x14ac:dyDescent="0.3">
      <c r="A4" s="76" t="s">
        <v>142</v>
      </c>
      <c r="B4" s="76" t="s">
        <v>143</v>
      </c>
      <c r="C4" s="77" t="s">
        <v>3</v>
      </c>
      <c r="D4" s="77" t="s">
        <v>152</v>
      </c>
      <c r="E4" s="76" t="s">
        <v>145</v>
      </c>
      <c r="F4" s="67" t="s">
        <v>31</v>
      </c>
      <c r="G4" s="58"/>
      <c r="H4" s="95" t="s">
        <v>163</v>
      </c>
      <c r="I4" s="58"/>
      <c r="J4" s="58"/>
      <c r="K4" s="1"/>
      <c r="L4" s="1"/>
      <c r="M4" s="1"/>
      <c r="N4" s="1"/>
      <c r="O4" s="1"/>
      <c r="P4" s="1"/>
      <c r="Q4" s="1"/>
      <c r="R4" s="1"/>
    </row>
    <row r="5" spans="1:18" ht="21" x14ac:dyDescent="0.3">
      <c r="A5" s="67" t="s">
        <v>135</v>
      </c>
      <c r="B5" s="67" t="s">
        <v>18</v>
      </c>
      <c r="C5" s="78">
        <v>529</v>
      </c>
      <c r="D5" s="78">
        <v>6047</v>
      </c>
      <c r="E5" s="67"/>
      <c r="F5" s="67"/>
      <c r="G5" s="58"/>
      <c r="H5" s="82"/>
      <c r="I5" s="58"/>
      <c r="J5" s="58"/>
      <c r="K5" s="1"/>
      <c r="L5" s="1"/>
      <c r="M5" s="1"/>
      <c r="N5" s="1"/>
      <c r="O5" s="1"/>
      <c r="P5" s="1"/>
      <c r="Q5" s="1"/>
      <c r="R5" s="1"/>
    </row>
    <row r="6" spans="1:18" ht="21" x14ac:dyDescent="0.3">
      <c r="A6" s="67" t="s">
        <v>135</v>
      </c>
      <c r="B6" s="67" t="s">
        <v>48</v>
      </c>
      <c r="C6" s="78">
        <v>61</v>
      </c>
      <c r="D6" s="78">
        <v>305</v>
      </c>
      <c r="E6" s="67"/>
      <c r="F6" s="67"/>
      <c r="G6" s="58"/>
      <c r="H6" s="82"/>
      <c r="I6" s="58"/>
      <c r="J6" s="58"/>
      <c r="K6" s="1"/>
      <c r="L6" s="1"/>
      <c r="M6" s="1"/>
      <c r="N6" s="1"/>
      <c r="O6" s="1"/>
      <c r="P6" s="1"/>
      <c r="Q6" s="1"/>
      <c r="R6" s="1"/>
    </row>
    <row r="7" spans="1:18" ht="21" x14ac:dyDescent="0.3">
      <c r="A7" s="67" t="s">
        <v>162</v>
      </c>
      <c r="B7" s="67" t="s">
        <v>65</v>
      </c>
      <c r="C7" s="78">
        <v>442</v>
      </c>
      <c r="D7" s="78">
        <v>9949</v>
      </c>
      <c r="E7" s="79">
        <v>41700</v>
      </c>
      <c r="F7" s="67" t="s">
        <v>31</v>
      </c>
      <c r="G7" s="58"/>
      <c r="H7" s="82"/>
      <c r="I7" s="58"/>
      <c r="J7" s="58"/>
      <c r="K7" s="1"/>
      <c r="L7" s="1"/>
      <c r="M7" s="1"/>
      <c r="N7" s="1"/>
      <c r="O7" s="1"/>
      <c r="P7" s="1"/>
      <c r="Q7" s="1"/>
      <c r="R7" s="1"/>
    </row>
    <row r="8" spans="1:18" ht="21" x14ac:dyDescent="0.4">
      <c r="A8" s="62" t="s">
        <v>144</v>
      </c>
      <c r="B8" s="62" t="s">
        <v>141</v>
      </c>
      <c r="C8" s="63">
        <v>1416</v>
      </c>
      <c r="D8" s="63">
        <v>21000</v>
      </c>
      <c r="E8" s="64">
        <v>41834</v>
      </c>
      <c r="F8" s="62" t="s">
        <v>31</v>
      </c>
      <c r="G8" s="58"/>
      <c r="H8" s="82"/>
      <c r="I8" s="58"/>
      <c r="J8" s="58"/>
      <c r="K8" s="1"/>
      <c r="L8" s="1"/>
      <c r="M8" s="1"/>
      <c r="N8" s="1"/>
      <c r="O8" s="1"/>
      <c r="P8" s="1"/>
      <c r="Q8" s="1"/>
      <c r="R8" s="1"/>
    </row>
    <row r="9" spans="1:18" ht="21" x14ac:dyDescent="0.4">
      <c r="A9" s="62" t="s">
        <v>124</v>
      </c>
      <c r="B9" s="62" t="s">
        <v>141</v>
      </c>
      <c r="C9" s="63">
        <v>120</v>
      </c>
      <c r="D9" s="63">
        <v>2020</v>
      </c>
      <c r="E9" s="64">
        <v>41838</v>
      </c>
      <c r="F9" s="62" t="s">
        <v>31</v>
      </c>
      <c r="G9" s="58"/>
      <c r="H9" s="83"/>
      <c r="I9" s="58"/>
      <c r="J9" s="58"/>
      <c r="K9" s="1"/>
      <c r="L9" s="1"/>
      <c r="M9" s="1"/>
      <c r="N9" s="1"/>
      <c r="O9" s="1"/>
      <c r="P9" s="1"/>
      <c r="Q9" s="1"/>
      <c r="R9" s="1"/>
    </row>
    <row r="10" spans="1:18" ht="21" x14ac:dyDescent="0.4">
      <c r="A10" s="62" t="s">
        <v>132</v>
      </c>
      <c r="B10" s="62" t="s">
        <v>108</v>
      </c>
      <c r="C10" s="63">
        <v>460</v>
      </c>
      <c r="D10" s="63">
        <v>6992</v>
      </c>
      <c r="E10" s="64">
        <v>41872</v>
      </c>
      <c r="F10" s="62" t="s">
        <v>31</v>
      </c>
      <c r="G10" s="58"/>
      <c r="H10" s="82"/>
      <c r="I10" s="58"/>
      <c r="J10" s="58"/>
      <c r="K10" s="7"/>
      <c r="L10" s="1"/>
      <c r="M10" s="1"/>
      <c r="N10" s="1"/>
      <c r="O10" s="1"/>
      <c r="P10" s="1"/>
      <c r="Q10" s="1"/>
      <c r="R10" s="1"/>
    </row>
    <row r="11" spans="1:18" ht="21" x14ac:dyDescent="0.4">
      <c r="A11" s="62" t="s">
        <v>126</v>
      </c>
      <c r="B11" s="62" t="s">
        <v>108</v>
      </c>
      <c r="C11" s="63">
        <v>135.58000000000001</v>
      </c>
      <c r="D11" s="63">
        <v>2400</v>
      </c>
      <c r="E11" s="64">
        <v>41959</v>
      </c>
      <c r="F11" s="58" t="s">
        <v>31</v>
      </c>
      <c r="G11" s="58"/>
      <c r="H11" s="82"/>
      <c r="I11" s="61"/>
      <c r="J11" s="58"/>
      <c r="K11" s="1"/>
      <c r="L11" s="59">
        <v>1126</v>
      </c>
      <c r="M11" s="1"/>
      <c r="N11" s="1"/>
      <c r="O11" s="1"/>
      <c r="P11" s="1"/>
      <c r="Q11" s="1"/>
      <c r="R11" s="1"/>
    </row>
    <row r="12" spans="1:18" ht="18.75" x14ac:dyDescent="0.3">
      <c r="A12" s="58" t="s">
        <v>148</v>
      </c>
      <c r="B12" s="58" t="s">
        <v>149</v>
      </c>
      <c r="C12" s="59">
        <v>989</v>
      </c>
      <c r="D12" s="59">
        <v>15075</v>
      </c>
      <c r="E12" s="60">
        <v>41915</v>
      </c>
      <c r="F12" s="58" t="s">
        <v>31</v>
      </c>
      <c r="G12" s="58"/>
      <c r="H12" s="82"/>
      <c r="I12" s="61"/>
      <c r="J12" s="58"/>
      <c r="K12" s="1"/>
      <c r="L12" s="59"/>
      <c r="M12" s="1"/>
      <c r="N12" s="1"/>
      <c r="O12" s="1"/>
      <c r="P12" s="1"/>
      <c r="Q12" s="1"/>
      <c r="R12" s="1"/>
    </row>
    <row r="13" spans="1:18" ht="18.75" x14ac:dyDescent="0.3">
      <c r="A13" s="58" t="s">
        <v>148</v>
      </c>
      <c r="B13" s="58" t="s">
        <v>48</v>
      </c>
      <c r="C13" s="59">
        <v>255</v>
      </c>
      <c r="D13" s="59">
        <v>1276</v>
      </c>
      <c r="E13" s="60">
        <v>41915</v>
      </c>
      <c r="F13" s="58" t="s">
        <v>31</v>
      </c>
      <c r="G13" s="58"/>
      <c r="H13" s="82"/>
      <c r="I13" s="58"/>
      <c r="J13" s="58"/>
      <c r="K13" s="1"/>
      <c r="L13" s="59"/>
      <c r="M13" s="1"/>
      <c r="N13" s="1"/>
      <c r="O13" s="1"/>
      <c r="P13" s="1">
        <v>2013</v>
      </c>
      <c r="Q13" s="1"/>
      <c r="R13" s="1"/>
    </row>
    <row r="14" spans="1:18" ht="21" x14ac:dyDescent="0.4">
      <c r="A14" s="58" t="s">
        <v>153</v>
      </c>
      <c r="B14" s="58" t="s">
        <v>65</v>
      </c>
      <c r="C14" s="59">
        <v>280</v>
      </c>
      <c r="D14" s="59">
        <v>4073</v>
      </c>
      <c r="E14" s="74">
        <v>42104</v>
      </c>
      <c r="F14" s="61">
        <f>C14*0.75</f>
        <v>210</v>
      </c>
      <c r="G14" s="58"/>
      <c r="H14" s="84">
        <v>42029</v>
      </c>
      <c r="I14" s="58"/>
      <c r="J14" s="58"/>
      <c r="K14" s="1"/>
      <c r="L14" s="59"/>
      <c r="M14" s="1"/>
      <c r="N14" s="1"/>
      <c r="O14" s="1"/>
      <c r="P14" s="1" t="s">
        <v>161</v>
      </c>
      <c r="Q14" s="1"/>
      <c r="R14" s="1"/>
    </row>
    <row r="15" spans="1:18" ht="21" x14ac:dyDescent="0.4">
      <c r="A15" s="58" t="s">
        <v>154</v>
      </c>
      <c r="B15" s="58" t="s">
        <v>65</v>
      </c>
      <c r="C15" s="59"/>
      <c r="D15" s="59">
        <v>2255</v>
      </c>
      <c r="E15" s="74">
        <v>42175</v>
      </c>
      <c r="F15" s="61"/>
      <c r="G15" s="58"/>
      <c r="H15" s="84">
        <v>42095</v>
      </c>
      <c r="I15" s="58"/>
      <c r="J15" s="58"/>
      <c r="K15" s="1"/>
      <c r="L15" s="70"/>
      <c r="M15" s="1"/>
      <c r="N15" s="1"/>
      <c r="O15" s="1"/>
      <c r="P15" s="4">
        <v>2048</v>
      </c>
      <c r="Q15" s="1"/>
      <c r="R15" s="1"/>
    </row>
    <row r="16" spans="1:18" ht="21" x14ac:dyDescent="0.4">
      <c r="A16" s="62" t="s">
        <v>150</v>
      </c>
      <c r="B16" s="62" t="s">
        <v>151</v>
      </c>
      <c r="C16" s="70">
        <v>53</v>
      </c>
      <c r="D16" s="70">
        <v>508</v>
      </c>
      <c r="E16" s="71">
        <v>41962</v>
      </c>
      <c r="F16" s="58" t="s">
        <v>31</v>
      </c>
      <c r="G16" s="58"/>
      <c r="H16" s="85"/>
      <c r="I16" s="58"/>
      <c r="J16" s="58"/>
      <c r="K16" s="1"/>
      <c r="L16" s="90">
        <v>1800</v>
      </c>
      <c r="M16" s="51" t="s">
        <v>166</v>
      </c>
      <c r="N16" s="1"/>
      <c r="O16" s="1"/>
      <c r="P16" s="4">
        <v>2788</v>
      </c>
      <c r="Q16" s="1"/>
      <c r="R16" s="1"/>
    </row>
    <row r="17" spans="1:18" ht="21" x14ac:dyDescent="0.4">
      <c r="A17" s="58" t="s">
        <v>111</v>
      </c>
      <c r="B17" s="58" t="s">
        <v>48</v>
      </c>
      <c r="C17" s="63">
        <v>18.75</v>
      </c>
      <c r="D17" s="63">
        <v>125</v>
      </c>
      <c r="E17" s="64">
        <v>41960</v>
      </c>
      <c r="F17" s="62" t="s">
        <v>31</v>
      </c>
      <c r="G17" s="62"/>
      <c r="H17" s="86"/>
      <c r="I17" s="61"/>
      <c r="J17" s="58"/>
      <c r="K17" s="1"/>
      <c r="L17" s="91">
        <v>58</v>
      </c>
      <c r="M17" s="51" t="s">
        <v>12</v>
      </c>
      <c r="N17" s="1"/>
      <c r="O17" s="1"/>
      <c r="P17" s="4">
        <v>2788</v>
      </c>
      <c r="Q17" s="1"/>
      <c r="R17" s="1"/>
    </row>
    <row r="18" spans="1:18" ht="21" x14ac:dyDescent="0.4">
      <c r="A18" s="58" t="s">
        <v>12</v>
      </c>
      <c r="B18" s="58" t="s">
        <v>108</v>
      </c>
      <c r="C18" s="59">
        <v>74.12</v>
      </c>
      <c r="D18" s="59">
        <v>1912</v>
      </c>
      <c r="E18" s="72">
        <v>41948</v>
      </c>
      <c r="F18" s="62" t="s">
        <v>31</v>
      </c>
      <c r="G18" s="62"/>
      <c r="H18" s="85"/>
      <c r="I18" s="62"/>
      <c r="J18" s="58"/>
      <c r="K18" s="1"/>
      <c r="L18" s="92"/>
      <c r="M18" s="51" t="s">
        <v>159</v>
      </c>
      <c r="N18" s="1"/>
      <c r="O18" s="1"/>
      <c r="P18" s="4">
        <v>2325</v>
      </c>
      <c r="Q18" s="1"/>
      <c r="R18" s="1"/>
    </row>
    <row r="19" spans="1:18" ht="21" x14ac:dyDescent="0.4">
      <c r="A19" s="62" t="s">
        <v>155</v>
      </c>
      <c r="B19" s="62" t="s">
        <v>18</v>
      </c>
      <c r="C19" s="63">
        <v>112.5</v>
      </c>
      <c r="D19" s="63">
        <v>5000</v>
      </c>
      <c r="E19" s="64">
        <v>42037</v>
      </c>
      <c r="F19" s="62" t="s">
        <v>31</v>
      </c>
      <c r="G19" s="62"/>
      <c r="H19" s="84">
        <v>41988</v>
      </c>
      <c r="I19" s="62" t="s">
        <v>31</v>
      </c>
      <c r="J19" s="58"/>
      <c r="K19" s="1"/>
      <c r="L19" s="90">
        <v>39</v>
      </c>
      <c r="M19" s="51" t="s">
        <v>156</v>
      </c>
      <c r="N19" s="1"/>
      <c r="O19" s="1"/>
      <c r="P19" s="80">
        <f>SUM(P15:P18)</f>
        <v>9949</v>
      </c>
      <c r="Q19" s="1"/>
      <c r="R19" s="1"/>
    </row>
    <row r="20" spans="1:18" ht="21" x14ac:dyDescent="0.4">
      <c r="A20" s="62" t="s">
        <v>155</v>
      </c>
      <c r="B20" s="62" t="s">
        <v>48</v>
      </c>
      <c r="C20" s="63">
        <v>51.84</v>
      </c>
      <c r="D20" s="63">
        <v>263</v>
      </c>
      <c r="E20" s="64">
        <v>42037</v>
      </c>
      <c r="F20" s="62" t="s">
        <v>31</v>
      </c>
      <c r="G20" s="62"/>
      <c r="H20" s="85"/>
      <c r="I20" s="62"/>
      <c r="J20" s="58"/>
      <c r="K20" s="1"/>
      <c r="L20" s="93">
        <v>112.5</v>
      </c>
      <c r="M20" s="51" t="s">
        <v>157</v>
      </c>
      <c r="N20" s="1"/>
      <c r="O20" s="1"/>
      <c r="P20" s="4"/>
      <c r="Q20" s="1"/>
      <c r="R20" s="1"/>
    </row>
    <row r="21" spans="1:18" ht="21" x14ac:dyDescent="0.4">
      <c r="A21" s="62" t="s">
        <v>160</v>
      </c>
      <c r="B21" s="62" t="s">
        <v>141</v>
      </c>
      <c r="C21" s="63">
        <v>177</v>
      </c>
      <c r="D21" s="63">
        <v>3008</v>
      </c>
      <c r="E21" s="75">
        <v>42100</v>
      </c>
      <c r="F21" s="69">
        <f>C21*0.75</f>
        <v>132.75</v>
      </c>
      <c r="G21" s="62"/>
      <c r="H21" s="84">
        <v>42045</v>
      </c>
      <c r="I21" s="62"/>
      <c r="J21" s="58"/>
      <c r="K21" s="1"/>
      <c r="L21" s="94">
        <v>110</v>
      </c>
      <c r="M21" s="51" t="s">
        <v>158</v>
      </c>
      <c r="N21" s="7"/>
      <c r="O21" s="1"/>
      <c r="P21" s="4"/>
      <c r="Q21" s="1"/>
      <c r="R21" s="1"/>
    </row>
    <row r="22" spans="1:18" ht="21" x14ac:dyDescent="0.4">
      <c r="A22" s="65" t="s">
        <v>166</v>
      </c>
      <c r="B22" s="65" t="s">
        <v>169</v>
      </c>
      <c r="C22" s="66">
        <v>1800</v>
      </c>
      <c r="D22" s="66">
        <v>22000</v>
      </c>
      <c r="E22" s="65"/>
      <c r="F22" s="73"/>
      <c r="G22" s="65"/>
      <c r="H22" s="87">
        <v>43458</v>
      </c>
      <c r="I22" s="65"/>
      <c r="J22" s="1"/>
      <c r="K22" s="1"/>
      <c r="L22" s="53"/>
      <c r="M22" s="51" t="s">
        <v>159</v>
      </c>
      <c r="N22" s="1"/>
      <c r="O22" s="1"/>
      <c r="P22" s="4"/>
      <c r="Q22" s="1"/>
      <c r="R22" s="1"/>
    </row>
    <row r="23" spans="1:18" ht="21" x14ac:dyDescent="0.4">
      <c r="A23" s="65"/>
      <c r="B23" s="65"/>
      <c r="C23" s="66">
        <f>SUM(C8:C22)</f>
        <v>5942.79</v>
      </c>
      <c r="D23" s="66">
        <f>SUM(D5:D22)</f>
        <v>104208</v>
      </c>
      <c r="E23" s="65"/>
      <c r="F23" s="65"/>
      <c r="G23" s="65"/>
      <c r="H23" s="88"/>
      <c r="I23" s="65"/>
      <c r="J23" s="1"/>
      <c r="K23" s="1"/>
      <c r="L23" s="93">
        <f>SUM(L16:L22)</f>
        <v>2119.5</v>
      </c>
      <c r="M23" s="51"/>
      <c r="N23" s="1"/>
      <c r="O23" s="1"/>
      <c r="P23" s="1"/>
      <c r="Q23" s="1"/>
      <c r="R23" s="1"/>
    </row>
    <row r="24" spans="1:18" ht="21" x14ac:dyDescent="0.4">
      <c r="C24" s="66"/>
      <c r="D24" s="66"/>
      <c r="E24" s="65"/>
      <c r="F24" s="65"/>
      <c r="G24" s="65"/>
      <c r="H24" s="89"/>
      <c r="I24" s="65"/>
      <c r="J24" s="1"/>
      <c r="K24" s="1"/>
      <c r="L24" s="1"/>
      <c r="M24" s="1"/>
      <c r="N24" s="1"/>
      <c r="O24" s="1"/>
      <c r="P24" s="1"/>
      <c r="Q24" s="1"/>
      <c r="R24" s="1"/>
    </row>
    <row r="25" spans="1:18" ht="21" x14ac:dyDescent="0.4">
      <c r="C25" s="66"/>
      <c r="D25" s="66"/>
      <c r="E25" s="65"/>
      <c r="F25" s="65"/>
      <c r="G25" s="65"/>
      <c r="H25" s="65"/>
      <c r="I25" s="65"/>
      <c r="J25" s="1"/>
      <c r="K25" s="1"/>
      <c r="L25" s="1"/>
      <c r="M25" s="1"/>
      <c r="N25" s="1"/>
      <c r="O25" s="4">
        <v>180.77</v>
      </c>
      <c r="P25" s="7">
        <f>O25*0.75</f>
        <v>135.57750000000001</v>
      </c>
      <c r="Q25" s="1"/>
      <c r="R25" s="1"/>
    </row>
    <row r="26" spans="1:18" ht="21" x14ac:dyDescent="0.4">
      <c r="C26" s="65"/>
      <c r="D26" s="65"/>
      <c r="E26" s="65"/>
      <c r="F26" s="65"/>
      <c r="G26" s="65"/>
      <c r="H26" s="65"/>
      <c r="I26" s="65"/>
      <c r="J26" s="1"/>
      <c r="K26" s="1"/>
      <c r="L26" s="1"/>
      <c r="M26" s="1"/>
      <c r="N26" s="1"/>
      <c r="O26" s="4">
        <v>100</v>
      </c>
      <c r="P26" s="7">
        <f>O26*0.75</f>
        <v>75</v>
      </c>
      <c r="Q26" s="1"/>
      <c r="R26" s="1"/>
    </row>
    <row r="27" spans="1:18" ht="21" x14ac:dyDescent="0.4">
      <c r="A27" s="65" t="s">
        <v>168</v>
      </c>
      <c r="B27" s="65"/>
      <c r="C27" s="65"/>
      <c r="D27" s="65"/>
      <c r="E27" s="65"/>
      <c r="F27" s="65"/>
      <c r="G27" s="65"/>
      <c r="H27" s="65"/>
      <c r="I27" s="65"/>
      <c r="J27" s="1"/>
      <c r="K27" s="1"/>
      <c r="L27" s="1"/>
      <c r="M27" s="1"/>
      <c r="N27" s="1"/>
      <c r="O27" s="4">
        <v>98.83</v>
      </c>
      <c r="P27" s="7">
        <f>O27*0.75</f>
        <v>74.122500000000002</v>
      </c>
      <c r="Q27" s="1"/>
      <c r="R27" s="1"/>
    </row>
    <row r="28" spans="1:18" ht="21" x14ac:dyDescent="0.4">
      <c r="A28" s="81" t="s">
        <v>146</v>
      </c>
      <c r="B28" s="62" t="s">
        <v>147</v>
      </c>
      <c r="C28" s="65"/>
      <c r="D28" s="65"/>
      <c r="E28" s="65"/>
      <c r="F28" s="65"/>
      <c r="G28" s="65"/>
      <c r="H28" s="65"/>
      <c r="I28" s="65"/>
      <c r="J28" s="1"/>
      <c r="K28" s="1"/>
      <c r="L28" s="1"/>
      <c r="M28" s="1"/>
      <c r="N28" s="1"/>
      <c r="O28" s="4">
        <v>69.12</v>
      </c>
      <c r="P28" s="7">
        <f t="shared" ref="P28:P29" si="0">O28*0.75</f>
        <v>51.84</v>
      </c>
      <c r="Q28" s="1"/>
      <c r="R28" s="1"/>
    </row>
    <row r="29" spans="1:18" ht="21" x14ac:dyDescent="0.4">
      <c r="A29" s="65" t="s">
        <v>164</v>
      </c>
      <c r="B29" s="65" t="s">
        <v>165</v>
      </c>
      <c r="C29" s="65"/>
      <c r="D29" s="65"/>
      <c r="E29" s="65"/>
      <c r="F29" s="65"/>
      <c r="G29" s="65"/>
      <c r="H29" s="65"/>
      <c r="I29" s="65"/>
      <c r="J29" s="1"/>
      <c r="K29" s="1"/>
      <c r="L29" s="1"/>
      <c r="M29" s="1"/>
      <c r="N29" s="1"/>
      <c r="O29" s="4">
        <f>SUM(O25:O28)</f>
        <v>448.71999999999997</v>
      </c>
      <c r="P29" s="7">
        <f t="shared" si="0"/>
        <v>336.53999999999996</v>
      </c>
      <c r="Q29" s="1"/>
      <c r="R29" s="1"/>
    </row>
    <row r="30" spans="1:18" ht="21" x14ac:dyDescent="0.4">
      <c r="A30" s="65" t="s">
        <v>166</v>
      </c>
      <c r="B30" s="65" t="s">
        <v>167</v>
      </c>
      <c r="C30" s="65"/>
      <c r="D30" s="65"/>
      <c r="E30" s="65"/>
      <c r="F30" s="65"/>
      <c r="G30" s="65"/>
      <c r="H30" s="65"/>
      <c r="I30" s="65"/>
      <c r="J30" s="1"/>
      <c r="K30" s="1"/>
      <c r="L30" s="1"/>
      <c r="M30" s="1"/>
      <c r="N30" s="1"/>
      <c r="O30" s="1"/>
      <c r="P30" s="1"/>
      <c r="Q30" s="1"/>
      <c r="R30" s="1"/>
    </row>
    <row r="31" spans="1:18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pageMargins left="0.7" right="0.7" top="0.75" bottom="0.75" header="0.3" footer="0.3"/>
  <pageSetup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topLeftCell="A31" workbookViewId="0">
      <selection activeCell="M23" sqref="M23"/>
    </sheetView>
  </sheetViews>
  <sheetFormatPr defaultRowHeight="15" x14ac:dyDescent="0.25"/>
  <cols>
    <col min="1" max="1" width="21.42578125" bestFit="1" customWidth="1"/>
    <col min="2" max="2" width="23.42578125" customWidth="1"/>
    <col min="3" max="3" width="15" bestFit="1" customWidth="1"/>
    <col min="4" max="4" width="16.28515625" bestFit="1" customWidth="1"/>
    <col min="5" max="5" width="17.28515625" bestFit="1" customWidth="1"/>
    <col min="6" max="6" width="10.5703125" customWidth="1"/>
    <col min="7" max="7" width="2.5703125" customWidth="1"/>
    <col min="8" max="8" width="16.7109375" bestFit="1" customWidth="1"/>
    <col min="9" max="9" width="11.85546875" bestFit="1" customWidth="1"/>
    <col min="11" max="11" width="14.5703125" bestFit="1" customWidth="1"/>
    <col min="13" max="13" width="14.5703125" bestFit="1" customWidth="1"/>
    <col min="14" max="14" width="15" bestFit="1" customWidth="1"/>
    <col min="15" max="15" width="14.7109375" bestFit="1" customWidth="1"/>
    <col min="16" max="16" width="9.5703125" bestFit="1" customWidth="1"/>
    <col min="17" max="17" width="15" bestFit="1" customWidth="1"/>
    <col min="19" max="19" width="9.5703125" bestFit="1" customWidth="1"/>
  </cols>
  <sheetData>
    <row r="2" spans="1:17" ht="22.5" x14ac:dyDescent="0.45">
      <c r="A2" s="99">
        <v>2015</v>
      </c>
    </row>
    <row r="4" spans="1:17" ht="22.5" x14ac:dyDescent="0.3">
      <c r="A4" s="76" t="s">
        <v>142</v>
      </c>
      <c r="B4" s="76" t="s">
        <v>143</v>
      </c>
      <c r="C4" s="77" t="s">
        <v>3</v>
      </c>
      <c r="D4" s="77" t="s">
        <v>152</v>
      </c>
      <c r="E4" s="76" t="s">
        <v>145</v>
      </c>
      <c r="F4" s="112" t="s">
        <v>31</v>
      </c>
      <c r="G4" s="58"/>
      <c r="H4" s="95" t="s">
        <v>163</v>
      </c>
      <c r="I4" t="s">
        <v>183</v>
      </c>
    </row>
    <row r="5" spans="1:17" ht="21" x14ac:dyDescent="0.4">
      <c r="A5" s="81" t="s">
        <v>153</v>
      </c>
      <c r="B5" s="62" t="s">
        <v>65</v>
      </c>
      <c r="C5" s="63">
        <v>280</v>
      </c>
      <c r="D5" s="63">
        <v>4073</v>
      </c>
      <c r="E5" s="97">
        <v>42104</v>
      </c>
      <c r="F5" s="111">
        <v>42027</v>
      </c>
      <c r="G5" s="96"/>
      <c r="H5" s="84">
        <v>42029</v>
      </c>
      <c r="I5" s="96" t="s">
        <v>31</v>
      </c>
    </row>
    <row r="6" spans="1:17" ht="21" x14ac:dyDescent="0.4">
      <c r="A6" s="81" t="s">
        <v>154</v>
      </c>
      <c r="B6" s="62" t="s">
        <v>65</v>
      </c>
      <c r="C6" s="63"/>
      <c r="D6" s="63">
        <v>2255</v>
      </c>
      <c r="E6" s="97">
        <v>42175</v>
      </c>
      <c r="F6" s="113"/>
      <c r="G6" s="96"/>
      <c r="H6" s="84" t="s">
        <v>174</v>
      </c>
      <c r="I6" s="44">
        <v>42100</v>
      </c>
      <c r="K6" s="104" t="s">
        <v>193</v>
      </c>
      <c r="M6" s="120"/>
    </row>
    <row r="7" spans="1:17" ht="21" x14ac:dyDescent="0.4">
      <c r="A7" s="81" t="s">
        <v>160</v>
      </c>
      <c r="B7" s="62" t="s">
        <v>141</v>
      </c>
      <c r="C7" s="63"/>
      <c r="D7" s="63">
        <v>3008</v>
      </c>
      <c r="E7" s="98">
        <v>42100</v>
      </c>
      <c r="F7" s="113"/>
      <c r="G7" s="96"/>
      <c r="H7" s="100" t="s">
        <v>174</v>
      </c>
      <c r="I7" s="96" t="s">
        <v>226</v>
      </c>
      <c r="K7" s="66"/>
      <c r="L7" t="s">
        <v>132</v>
      </c>
      <c r="M7" s="120"/>
      <c r="N7" s="105" t="s">
        <v>175</v>
      </c>
    </row>
    <row r="8" spans="1:17" ht="21" x14ac:dyDescent="0.4">
      <c r="A8" s="81" t="s">
        <v>132</v>
      </c>
      <c r="B8" s="65" t="s">
        <v>108</v>
      </c>
      <c r="C8" s="66">
        <v>361</v>
      </c>
      <c r="D8" s="66">
        <v>3877</v>
      </c>
      <c r="E8" s="72">
        <v>42172</v>
      </c>
      <c r="F8" s="113" t="s">
        <v>31</v>
      </c>
      <c r="G8" s="65"/>
      <c r="H8" s="87">
        <v>42142</v>
      </c>
      <c r="I8" s="96" t="s">
        <v>31</v>
      </c>
      <c r="K8" s="66"/>
      <c r="L8" t="s">
        <v>180</v>
      </c>
      <c r="M8" s="120"/>
      <c r="N8" s="116">
        <v>0</v>
      </c>
      <c r="O8" s="102" t="s">
        <v>187</v>
      </c>
      <c r="P8" s="73"/>
      <c r="Q8" s="116"/>
    </row>
    <row r="9" spans="1:17" ht="21" x14ac:dyDescent="0.4">
      <c r="A9" s="81" t="s">
        <v>170</v>
      </c>
      <c r="B9" s="65" t="s">
        <v>108</v>
      </c>
      <c r="C9" s="66">
        <v>254</v>
      </c>
      <c r="D9" s="66">
        <v>2874</v>
      </c>
      <c r="E9" s="72">
        <v>42172</v>
      </c>
      <c r="F9" s="113" t="s">
        <v>31</v>
      </c>
      <c r="G9" s="65"/>
      <c r="H9" s="87">
        <v>42142</v>
      </c>
      <c r="I9" s="96" t="s">
        <v>31</v>
      </c>
      <c r="K9" s="66"/>
      <c r="L9" t="s">
        <v>179</v>
      </c>
      <c r="M9" s="120"/>
      <c r="N9" s="116"/>
      <c r="O9" s="102" t="s">
        <v>192</v>
      </c>
      <c r="P9" s="65"/>
      <c r="Q9" s="116"/>
    </row>
    <row r="10" spans="1:17" ht="21" x14ac:dyDescent="0.4">
      <c r="A10" s="81" t="s">
        <v>171</v>
      </c>
      <c r="B10" s="65" t="s">
        <v>141</v>
      </c>
      <c r="C10" s="66">
        <v>209</v>
      </c>
      <c r="D10" s="66">
        <v>1962</v>
      </c>
      <c r="E10" s="72">
        <v>42170</v>
      </c>
      <c r="F10" s="111">
        <v>42122</v>
      </c>
      <c r="G10" s="65"/>
      <c r="H10" s="87">
        <v>42134</v>
      </c>
      <c r="I10" s="96" t="s">
        <v>31</v>
      </c>
      <c r="K10" s="66"/>
      <c r="L10" t="s">
        <v>178</v>
      </c>
      <c r="M10" s="120"/>
      <c r="N10" s="66"/>
      <c r="O10" s="106" t="s">
        <v>194</v>
      </c>
      <c r="P10" s="107"/>
      <c r="Q10" s="66">
        <v>133</v>
      </c>
    </row>
    <row r="11" spans="1:17" ht="21" x14ac:dyDescent="0.4">
      <c r="A11" s="65" t="s">
        <v>172</v>
      </c>
      <c r="B11" s="65" t="s">
        <v>108</v>
      </c>
      <c r="C11" s="66">
        <v>210</v>
      </c>
      <c r="D11" s="66">
        <v>2277</v>
      </c>
      <c r="E11" s="72">
        <v>42177</v>
      </c>
      <c r="F11" s="113" t="s">
        <v>31</v>
      </c>
      <c r="G11" s="65"/>
      <c r="H11" s="87">
        <v>42132</v>
      </c>
      <c r="I11" s="96" t="s">
        <v>31</v>
      </c>
      <c r="K11" s="66">
        <v>147</v>
      </c>
      <c r="L11" t="s">
        <v>196</v>
      </c>
      <c r="M11" s="120" t="s">
        <v>30</v>
      </c>
      <c r="N11" s="66"/>
      <c r="O11" s="108" t="s">
        <v>194</v>
      </c>
      <c r="P11" s="107"/>
      <c r="Q11" s="66">
        <v>133</v>
      </c>
    </row>
    <row r="12" spans="1:17" ht="21" x14ac:dyDescent="0.4">
      <c r="A12" s="65" t="s">
        <v>173</v>
      </c>
      <c r="B12" s="65" t="s">
        <v>141</v>
      </c>
      <c r="C12" s="66"/>
      <c r="D12" s="66"/>
      <c r="E12" s="72">
        <v>42309</v>
      </c>
      <c r="F12" s="113" t="s">
        <v>177</v>
      </c>
      <c r="G12" s="65"/>
      <c r="H12" s="87">
        <v>42264</v>
      </c>
      <c r="I12" s="96" t="s">
        <v>227</v>
      </c>
      <c r="M12" s="120"/>
      <c r="N12" s="66"/>
      <c r="O12" s="109" t="s">
        <v>198</v>
      </c>
      <c r="P12" s="107"/>
      <c r="Q12" s="66">
        <v>557</v>
      </c>
    </row>
    <row r="13" spans="1:17" ht="21" x14ac:dyDescent="0.4">
      <c r="A13" s="65" t="s">
        <v>40</v>
      </c>
      <c r="B13" s="65" t="s">
        <v>37</v>
      </c>
      <c r="C13" s="66"/>
      <c r="D13" s="66"/>
      <c r="E13" s="72">
        <v>42065</v>
      </c>
      <c r="F13" s="113" t="s">
        <v>31</v>
      </c>
      <c r="G13" s="65"/>
      <c r="H13" s="88"/>
      <c r="I13" s="96" t="s">
        <v>31</v>
      </c>
      <c r="K13" s="66"/>
      <c r="L13" s="102" t="s">
        <v>191</v>
      </c>
      <c r="M13" s="118"/>
      <c r="N13" s="66"/>
      <c r="O13" s="107" t="s">
        <v>204</v>
      </c>
      <c r="P13" s="107"/>
      <c r="Q13" s="66"/>
    </row>
    <row r="14" spans="1:17" ht="21" x14ac:dyDescent="0.4">
      <c r="A14" s="65" t="s">
        <v>40</v>
      </c>
      <c r="B14" s="65" t="s">
        <v>37</v>
      </c>
      <c r="C14" s="66"/>
      <c r="D14" s="66"/>
      <c r="E14" s="72">
        <v>42071</v>
      </c>
      <c r="F14" s="113" t="s">
        <v>31</v>
      </c>
      <c r="G14" s="65"/>
      <c r="H14" s="88"/>
      <c r="I14" s="96" t="s">
        <v>31</v>
      </c>
      <c r="K14" s="66">
        <v>78</v>
      </c>
      <c r="L14" t="s">
        <v>65</v>
      </c>
      <c r="M14" s="120"/>
      <c r="N14" s="66"/>
      <c r="O14" s="107" t="s">
        <v>204</v>
      </c>
      <c r="P14" s="107"/>
      <c r="Q14" s="66"/>
    </row>
    <row r="15" spans="1:17" ht="21" x14ac:dyDescent="0.4">
      <c r="A15" s="65" t="s">
        <v>176</v>
      </c>
      <c r="B15" s="65" t="s">
        <v>37</v>
      </c>
      <c r="C15" s="66"/>
      <c r="D15" s="66"/>
      <c r="E15" s="72">
        <v>42062</v>
      </c>
      <c r="F15" s="68" t="s">
        <v>31</v>
      </c>
      <c r="G15" s="65"/>
      <c r="H15" s="88"/>
      <c r="I15" s="96" t="s">
        <v>31</v>
      </c>
      <c r="K15" s="73">
        <v>94</v>
      </c>
      <c r="L15" s="65" t="s">
        <v>237</v>
      </c>
      <c r="M15" s="119">
        <f>K15*0.75</f>
        <v>70.5</v>
      </c>
      <c r="N15" s="66"/>
      <c r="O15" s="8" t="s">
        <v>230</v>
      </c>
      <c r="P15" s="8"/>
      <c r="Q15" s="66"/>
    </row>
    <row r="16" spans="1:17" ht="21" x14ac:dyDescent="0.4">
      <c r="A16" s="65" t="s">
        <v>40</v>
      </c>
      <c r="B16" s="65" t="s">
        <v>37</v>
      </c>
      <c r="C16" s="66">
        <v>29</v>
      </c>
      <c r="D16" s="66">
        <v>325</v>
      </c>
      <c r="E16" s="72">
        <v>42142</v>
      </c>
      <c r="F16" s="68"/>
      <c r="G16" s="65"/>
      <c r="H16" s="88" t="s">
        <v>31</v>
      </c>
      <c r="I16" s="96" t="s">
        <v>31</v>
      </c>
      <c r="K16" s="65"/>
      <c r="L16" s="65"/>
      <c r="M16" s="118"/>
      <c r="N16" s="117"/>
      <c r="O16" t="s">
        <v>216</v>
      </c>
      <c r="Q16" s="117"/>
    </row>
    <row r="17" spans="1:19" ht="21" x14ac:dyDescent="0.4">
      <c r="A17" s="65" t="s">
        <v>132</v>
      </c>
      <c r="B17" s="65" t="s">
        <v>108</v>
      </c>
      <c r="C17" s="66">
        <v>249</v>
      </c>
      <c r="D17" s="66">
        <v>2731</v>
      </c>
      <c r="E17" s="72">
        <v>42357</v>
      </c>
      <c r="F17" s="68" t="s">
        <v>31</v>
      </c>
      <c r="G17" s="65"/>
      <c r="H17" s="103">
        <v>42312</v>
      </c>
      <c r="I17" s="96"/>
      <c r="K17" s="73">
        <v>336</v>
      </c>
      <c r="L17" s="102" t="s">
        <v>132</v>
      </c>
      <c r="M17" s="119" t="s">
        <v>30</v>
      </c>
      <c r="N17" s="66"/>
      <c r="O17" t="s">
        <v>231</v>
      </c>
      <c r="P17" s="8"/>
      <c r="Q17" s="66">
        <v>100</v>
      </c>
    </row>
    <row r="18" spans="1:19" ht="21" x14ac:dyDescent="0.4">
      <c r="A18" s="65" t="s">
        <v>170</v>
      </c>
      <c r="B18" s="65" t="s">
        <v>108</v>
      </c>
      <c r="C18" s="66">
        <v>145</v>
      </c>
      <c r="D18" s="66">
        <v>1621</v>
      </c>
      <c r="E18" s="72">
        <v>42357</v>
      </c>
      <c r="F18" s="68" t="s">
        <v>31</v>
      </c>
      <c r="G18" s="65"/>
      <c r="H18" s="103">
        <v>42312</v>
      </c>
      <c r="I18" s="96"/>
      <c r="K18" s="73"/>
      <c r="L18" s="118" t="s">
        <v>215</v>
      </c>
      <c r="M18" s="118" t="s">
        <v>29</v>
      </c>
      <c r="N18" s="66"/>
      <c r="O18" t="s">
        <v>225</v>
      </c>
      <c r="Q18" s="65"/>
    </row>
    <row r="19" spans="1:19" ht="21" x14ac:dyDescent="0.4">
      <c r="A19" s="65" t="s">
        <v>164</v>
      </c>
      <c r="B19" s="65" t="s">
        <v>48</v>
      </c>
      <c r="C19" s="66">
        <v>153</v>
      </c>
      <c r="D19" s="73">
        <v>769</v>
      </c>
      <c r="E19" s="72">
        <v>42275</v>
      </c>
      <c r="F19" s="68" t="s">
        <v>31</v>
      </c>
      <c r="G19" s="65"/>
      <c r="H19" s="65" t="s">
        <v>31</v>
      </c>
      <c r="I19" s="96" t="s">
        <v>182</v>
      </c>
      <c r="K19" s="73"/>
      <c r="L19" s="102" t="s">
        <v>197</v>
      </c>
      <c r="M19" s="73"/>
      <c r="N19" s="73">
        <f>SUM(N8:N18)</f>
        <v>0</v>
      </c>
      <c r="P19" s="8">
        <f>N19*0.7</f>
        <v>0</v>
      </c>
      <c r="Q19" s="73">
        <f>SUM(Q8:Q18)</f>
        <v>923</v>
      </c>
      <c r="S19" s="8">
        <f>Q19*0.7</f>
        <v>646.09999999999991</v>
      </c>
    </row>
    <row r="20" spans="1:19" ht="21" x14ac:dyDescent="0.4">
      <c r="A20" s="65" t="s">
        <v>12</v>
      </c>
      <c r="B20" s="65" t="s">
        <v>48</v>
      </c>
      <c r="C20" s="73">
        <f>D20*0.2</f>
        <v>25.400000000000002</v>
      </c>
      <c r="D20" s="66">
        <v>127</v>
      </c>
      <c r="E20" s="72">
        <v>42357</v>
      </c>
      <c r="F20" s="68" t="s">
        <v>31</v>
      </c>
      <c r="G20" s="65"/>
      <c r="H20" s="65" t="s">
        <v>31</v>
      </c>
      <c r="I20" s="96" t="s">
        <v>190</v>
      </c>
      <c r="K20" s="65"/>
      <c r="N20" s="73"/>
      <c r="O20" s="8"/>
    </row>
    <row r="21" spans="1:19" ht="21" x14ac:dyDescent="0.4">
      <c r="A21" s="65" t="s">
        <v>181</v>
      </c>
      <c r="B21" s="65" t="s">
        <v>48</v>
      </c>
      <c r="C21" s="66">
        <f>D21*0.2</f>
        <v>72.600000000000009</v>
      </c>
      <c r="D21" s="66">
        <v>363</v>
      </c>
      <c r="E21" s="72">
        <v>42191</v>
      </c>
      <c r="F21" s="68" t="s">
        <v>31</v>
      </c>
      <c r="G21" s="65"/>
      <c r="H21" s="96" t="s">
        <v>31</v>
      </c>
      <c r="I21" s="96" t="s">
        <v>190</v>
      </c>
      <c r="K21" s="73">
        <f>SUM(K7:K20)</f>
        <v>655</v>
      </c>
      <c r="M21" s="110">
        <f>K21*0.75</f>
        <v>491.25</v>
      </c>
      <c r="N21" s="65"/>
      <c r="O21" s="8"/>
    </row>
    <row r="22" spans="1:19" ht="21" x14ac:dyDescent="0.4">
      <c r="A22" s="65" t="s">
        <v>184</v>
      </c>
      <c r="B22" s="65" t="s">
        <v>48</v>
      </c>
      <c r="C22" s="66">
        <v>0</v>
      </c>
      <c r="D22" s="66">
        <v>741</v>
      </c>
      <c r="E22" s="101">
        <v>42273</v>
      </c>
      <c r="F22" s="113" t="s">
        <v>31</v>
      </c>
      <c r="G22" s="65"/>
      <c r="H22" s="96" t="s">
        <v>31</v>
      </c>
      <c r="I22" s="96" t="s">
        <v>226</v>
      </c>
      <c r="K22" s="73"/>
      <c r="N22" s="65"/>
      <c r="O22" s="8"/>
    </row>
    <row r="23" spans="1:19" ht="21" x14ac:dyDescent="0.4">
      <c r="A23" s="65" t="s">
        <v>186</v>
      </c>
      <c r="B23" s="65" t="s">
        <v>187</v>
      </c>
      <c r="C23" s="66">
        <v>0</v>
      </c>
      <c r="D23" s="66">
        <v>1445</v>
      </c>
      <c r="E23" s="101">
        <v>42153</v>
      </c>
      <c r="F23" s="113" t="s">
        <v>31</v>
      </c>
      <c r="G23" s="1"/>
      <c r="H23" s="65" t="s">
        <v>31</v>
      </c>
      <c r="I23" s="96" t="s">
        <v>227</v>
      </c>
      <c r="K23" s="66"/>
      <c r="O23" s="8">
        <f>M21+P19</f>
        <v>491.25</v>
      </c>
    </row>
    <row r="24" spans="1:19" ht="21" x14ac:dyDescent="0.4">
      <c r="A24" s="65" t="s">
        <v>188</v>
      </c>
      <c r="B24" s="65" t="s">
        <v>108</v>
      </c>
      <c r="C24" s="66">
        <v>219</v>
      </c>
      <c r="D24" s="66">
        <v>2395</v>
      </c>
      <c r="E24" s="101">
        <v>42356</v>
      </c>
      <c r="F24" s="113" t="s">
        <v>31</v>
      </c>
      <c r="G24" s="1"/>
      <c r="H24" s="72">
        <v>42312</v>
      </c>
      <c r="I24" s="96" t="s">
        <v>193</v>
      </c>
      <c r="K24" s="66"/>
      <c r="O24" s="8"/>
    </row>
    <row r="25" spans="1:19" ht="21" x14ac:dyDescent="0.4">
      <c r="A25" s="65" t="s">
        <v>189</v>
      </c>
      <c r="B25" s="65" t="s">
        <v>108</v>
      </c>
      <c r="C25" s="66">
        <v>117</v>
      </c>
      <c r="D25" s="66">
        <v>1302</v>
      </c>
      <c r="E25" s="101">
        <v>1</v>
      </c>
      <c r="F25" s="113" t="s">
        <v>31</v>
      </c>
      <c r="G25" s="1"/>
      <c r="H25" s="72">
        <v>42322</v>
      </c>
      <c r="I25" s="96" t="s">
        <v>193</v>
      </c>
      <c r="K25" s="8"/>
      <c r="O25" s="8"/>
    </row>
    <row r="26" spans="1:19" ht="21" x14ac:dyDescent="0.4">
      <c r="A26" s="65" t="s">
        <v>185</v>
      </c>
      <c r="B26" s="65" t="s">
        <v>108</v>
      </c>
      <c r="C26" s="73">
        <v>263</v>
      </c>
      <c r="D26" s="66">
        <v>2866</v>
      </c>
      <c r="E26" s="101">
        <v>42244</v>
      </c>
      <c r="F26" s="113" t="s">
        <v>31</v>
      </c>
      <c r="G26" s="1"/>
      <c r="H26" s="72">
        <v>42199</v>
      </c>
      <c r="I26" t="s">
        <v>223</v>
      </c>
      <c r="O26" s="8"/>
    </row>
    <row r="27" spans="1:19" ht="21" x14ac:dyDescent="0.4">
      <c r="A27" s="65" t="s">
        <v>195</v>
      </c>
      <c r="B27" s="65" t="s">
        <v>7</v>
      </c>
      <c r="C27" s="66">
        <v>133</v>
      </c>
      <c r="D27" s="66"/>
      <c r="E27" s="101">
        <v>42386</v>
      </c>
      <c r="F27" s="113"/>
      <c r="G27" s="1"/>
      <c r="H27" s="72">
        <v>42312</v>
      </c>
      <c r="I27" t="s">
        <v>234</v>
      </c>
    </row>
    <row r="28" spans="1:19" ht="21" x14ac:dyDescent="0.4">
      <c r="A28" s="65" t="s">
        <v>195</v>
      </c>
      <c r="B28" s="65" t="s">
        <v>7</v>
      </c>
      <c r="C28" s="66">
        <v>133</v>
      </c>
      <c r="D28" s="66"/>
      <c r="E28" s="101">
        <v>42386</v>
      </c>
      <c r="F28" s="113"/>
      <c r="G28" s="1"/>
      <c r="H28" s="72">
        <v>42322</v>
      </c>
      <c r="I28" t="s">
        <v>234</v>
      </c>
    </row>
    <row r="29" spans="1:19" ht="21" x14ac:dyDescent="0.4">
      <c r="A29" s="65" t="s">
        <v>196</v>
      </c>
      <c r="B29" s="65" t="s">
        <v>63</v>
      </c>
      <c r="C29" s="66">
        <v>146.69999999999999</v>
      </c>
      <c r="D29" s="66">
        <v>1467</v>
      </c>
      <c r="E29" s="72">
        <v>42348</v>
      </c>
      <c r="F29" s="68"/>
      <c r="G29" s="1"/>
      <c r="H29" s="72">
        <v>42351</v>
      </c>
      <c r="I29" t="s">
        <v>193</v>
      </c>
    </row>
    <row r="30" spans="1:19" ht="21" x14ac:dyDescent="0.4">
      <c r="A30" s="65" t="s">
        <v>198</v>
      </c>
      <c r="B30" s="65" t="s">
        <v>199</v>
      </c>
      <c r="C30" s="66">
        <v>557</v>
      </c>
      <c r="D30" s="66">
        <v>5332</v>
      </c>
      <c r="E30" s="72">
        <v>42358</v>
      </c>
      <c r="F30" s="68"/>
      <c r="G30" s="1"/>
      <c r="H30" s="72">
        <v>42309</v>
      </c>
      <c r="I30" t="s">
        <v>223</v>
      </c>
      <c r="K30" s="8">
        <f>D34*6</f>
        <v>1962</v>
      </c>
    </row>
    <row r="31" spans="1:19" x14ac:dyDescent="0.25">
      <c r="C31" s="8"/>
      <c r="K31" s="8">
        <f>K30*0.2</f>
        <v>392.40000000000003</v>
      </c>
    </row>
    <row r="32" spans="1:19" x14ac:dyDescent="0.25">
      <c r="K32" s="8">
        <f>K31*0.7</f>
        <v>274.68</v>
      </c>
      <c r="N32" t="s">
        <v>219</v>
      </c>
    </row>
    <row r="33" spans="1:15" x14ac:dyDescent="0.25">
      <c r="N33" s="8">
        <f>D34*0.2</f>
        <v>65.400000000000006</v>
      </c>
      <c r="O33" t="s">
        <v>208</v>
      </c>
    </row>
    <row r="34" spans="1:15" ht="21" x14ac:dyDescent="0.4">
      <c r="A34" s="65" t="s">
        <v>205</v>
      </c>
      <c r="B34" s="65" t="s">
        <v>48</v>
      </c>
      <c r="C34" s="66">
        <v>65.400000000000006</v>
      </c>
      <c r="D34" s="66">
        <v>327</v>
      </c>
      <c r="E34" s="72">
        <v>42216</v>
      </c>
      <c r="F34" s="114" t="s">
        <v>31</v>
      </c>
      <c r="G34" s="1"/>
      <c r="H34" s="65"/>
      <c r="I34" t="s">
        <v>223</v>
      </c>
      <c r="N34" s="8">
        <f>N33*6</f>
        <v>392.40000000000003</v>
      </c>
    </row>
    <row r="35" spans="1:15" ht="21" x14ac:dyDescent="0.4">
      <c r="A35" s="65" t="s">
        <v>206</v>
      </c>
      <c r="B35" s="65" t="s">
        <v>48</v>
      </c>
      <c r="C35" s="66">
        <v>65.400000000000006</v>
      </c>
      <c r="D35" s="66">
        <v>327</v>
      </c>
      <c r="E35" s="72">
        <v>42216</v>
      </c>
      <c r="F35" s="114" t="s">
        <v>31</v>
      </c>
      <c r="G35" s="65"/>
      <c r="H35" s="96"/>
      <c r="I35" t="s">
        <v>223</v>
      </c>
      <c r="N35" s="8">
        <f>N34*0.7</f>
        <v>274.68</v>
      </c>
    </row>
    <row r="36" spans="1:15" ht="21" x14ac:dyDescent="0.4">
      <c r="A36" s="65" t="s">
        <v>207</v>
      </c>
      <c r="B36" s="65" t="s">
        <v>48</v>
      </c>
      <c r="C36" s="66">
        <v>65.400000000000006</v>
      </c>
      <c r="D36" s="66">
        <v>327</v>
      </c>
      <c r="E36" s="72">
        <v>42216</v>
      </c>
      <c r="F36" s="115" t="s">
        <v>31</v>
      </c>
      <c r="G36" s="65"/>
      <c r="H36" s="96"/>
      <c r="I36" t="s">
        <v>223</v>
      </c>
      <c r="K36" s="8">
        <f>'2016'!C5*3</f>
        <v>1992</v>
      </c>
      <c r="L36" t="s">
        <v>9</v>
      </c>
    </row>
    <row r="37" spans="1:15" ht="21" x14ac:dyDescent="0.4">
      <c r="A37" s="65" t="s">
        <v>212</v>
      </c>
      <c r="B37" s="65" t="s">
        <v>224</v>
      </c>
      <c r="C37" s="66">
        <v>3789</v>
      </c>
      <c r="D37" s="66">
        <v>485</v>
      </c>
      <c r="E37" s="72">
        <v>42393</v>
      </c>
      <c r="F37" s="65"/>
      <c r="G37" s="65"/>
      <c r="H37" s="72">
        <v>42348</v>
      </c>
      <c r="I37" t="s">
        <v>175</v>
      </c>
      <c r="K37" s="8">
        <f>'2016'!C8*3</f>
        <v>3600</v>
      </c>
      <c r="L37" t="s">
        <v>209</v>
      </c>
      <c r="N37" s="8"/>
    </row>
    <row r="38" spans="1:15" x14ac:dyDescent="0.25">
      <c r="K38" s="8">
        <f>SUM(K36:K37)</f>
        <v>5592</v>
      </c>
    </row>
    <row r="39" spans="1:15" x14ac:dyDescent="0.25">
      <c r="K39" s="8">
        <f>K38*0.7</f>
        <v>3914.3999999999996</v>
      </c>
    </row>
    <row r="40" spans="1:15" ht="21" x14ac:dyDescent="0.4">
      <c r="A40" s="65" t="s">
        <v>212</v>
      </c>
      <c r="B40" s="65" t="s">
        <v>213</v>
      </c>
      <c r="C40" s="66">
        <v>100</v>
      </c>
      <c r="D40" s="66">
        <v>1449.22</v>
      </c>
      <c r="E40" s="72">
        <v>42426</v>
      </c>
      <c r="F40" s="115" t="s">
        <v>31</v>
      </c>
      <c r="G40" s="65"/>
      <c r="H40" s="96" t="s">
        <v>31</v>
      </c>
      <c r="I40" t="s">
        <v>234</v>
      </c>
      <c r="K40" s="8"/>
    </row>
    <row r="41" spans="1:15" ht="21" x14ac:dyDescent="0.4">
      <c r="A41" s="65" t="s">
        <v>214</v>
      </c>
      <c r="B41" s="65" t="s">
        <v>141</v>
      </c>
      <c r="C41" s="66">
        <v>346</v>
      </c>
      <c r="D41" s="66">
        <v>2917</v>
      </c>
      <c r="E41" s="64">
        <v>42311</v>
      </c>
      <c r="F41" s="115" t="s">
        <v>31</v>
      </c>
      <c r="G41" s="65"/>
      <c r="H41" s="96" t="s">
        <v>31</v>
      </c>
      <c r="I41" t="s">
        <v>235</v>
      </c>
      <c r="K41" s="8"/>
    </row>
    <row r="42" spans="1:15" ht="21" x14ac:dyDescent="0.4">
      <c r="A42" s="65" t="s">
        <v>217</v>
      </c>
      <c r="B42" s="65" t="s">
        <v>48</v>
      </c>
      <c r="C42" s="66">
        <v>65.400000000000006</v>
      </c>
      <c r="D42" s="66">
        <v>327</v>
      </c>
      <c r="E42" s="72">
        <v>42582</v>
      </c>
      <c r="F42" s="115" t="s">
        <v>31</v>
      </c>
      <c r="G42" s="65"/>
      <c r="H42" s="96" t="s">
        <v>31</v>
      </c>
      <c r="I42" t="s">
        <v>223</v>
      </c>
      <c r="N42">
        <f>29*4</f>
        <v>116</v>
      </c>
    </row>
    <row r="43" spans="1:15" ht="21" x14ac:dyDescent="0.4">
      <c r="A43" s="65" t="s">
        <v>164</v>
      </c>
      <c r="B43" s="65" t="s">
        <v>48</v>
      </c>
      <c r="C43" s="66">
        <v>65.400000000000006</v>
      </c>
      <c r="D43" s="66">
        <v>327</v>
      </c>
      <c r="E43" s="72">
        <v>42582</v>
      </c>
      <c r="F43" s="115" t="s">
        <v>31</v>
      </c>
      <c r="G43" s="65"/>
      <c r="H43" s="96" t="s">
        <v>31</v>
      </c>
      <c r="I43" t="s">
        <v>223</v>
      </c>
    </row>
    <row r="44" spans="1:15" ht="21" x14ac:dyDescent="0.4">
      <c r="A44" s="65" t="s">
        <v>218</v>
      </c>
      <c r="B44" s="65" t="s">
        <v>48</v>
      </c>
      <c r="C44" s="66">
        <v>65.400000000000006</v>
      </c>
      <c r="D44" s="66">
        <v>327</v>
      </c>
      <c r="E44" s="72">
        <v>42582</v>
      </c>
      <c r="F44" s="1" t="s">
        <v>31</v>
      </c>
      <c r="G44" s="1"/>
      <c r="H44" s="96" t="s">
        <v>31</v>
      </c>
      <c r="I44" t="s">
        <v>223</v>
      </c>
    </row>
    <row r="45" spans="1:15" ht="21" x14ac:dyDescent="0.4">
      <c r="A45" s="1" t="s">
        <v>228</v>
      </c>
      <c r="B45" s="1" t="s">
        <v>213</v>
      </c>
      <c r="C45" s="66">
        <v>80</v>
      </c>
      <c r="D45" s="66">
        <v>3112</v>
      </c>
      <c r="E45" s="72">
        <v>42581</v>
      </c>
      <c r="F45" s="1" t="s">
        <v>31</v>
      </c>
      <c r="G45" s="1"/>
      <c r="H45" s="96" t="s">
        <v>229</v>
      </c>
      <c r="I45" t="s">
        <v>236</v>
      </c>
    </row>
    <row r="46" spans="1:15" ht="21" x14ac:dyDescent="0.4">
      <c r="A46" s="1"/>
      <c r="B46" s="1"/>
      <c r="C46" s="66"/>
      <c r="D46" s="65"/>
      <c r="E46" s="1"/>
      <c r="F46" s="1"/>
      <c r="G46" s="1"/>
    </row>
    <row r="47" spans="1:15" ht="21" x14ac:dyDescent="0.4">
      <c r="A47" s="1"/>
      <c r="B47" s="1"/>
      <c r="C47" s="66"/>
      <c r="D47" s="65"/>
      <c r="E47" s="1"/>
      <c r="F47" s="1"/>
      <c r="G47" s="1"/>
    </row>
    <row r="48" spans="1:15" ht="21" x14ac:dyDescent="0.4">
      <c r="A48" s="1"/>
      <c r="B48" s="1"/>
      <c r="C48" s="73">
        <f>SUM(C5:C47)</f>
        <v>8264.0999999999985</v>
      </c>
      <c r="D48" s="73">
        <f>SUM(D5:D47)</f>
        <v>51735.22</v>
      </c>
      <c r="E48" s="1"/>
      <c r="F48" s="1"/>
      <c r="G48" s="1"/>
    </row>
    <row r="49" spans="1:7" ht="18.75" x14ac:dyDescent="0.3">
      <c r="A49" s="1"/>
      <c r="B49" s="1"/>
      <c r="C49" s="1"/>
      <c r="D49" s="1"/>
      <c r="E49" s="1"/>
      <c r="F49" s="1"/>
      <c r="G49" s="1"/>
    </row>
    <row r="50" spans="1:7" ht="18.75" x14ac:dyDescent="0.3">
      <c r="A50" s="1"/>
      <c r="B50" s="1"/>
      <c r="C50" s="1"/>
      <c r="D50" s="1"/>
      <c r="E50" s="1"/>
      <c r="F50" s="1"/>
      <c r="G50" s="1"/>
    </row>
    <row r="51" spans="1:7" ht="18.75" x14ac:dyDescent="0.3">
      <c r="A51" s="1"/>
      <c r="B51" s="1"/>
      <c r="C51" s="1"/>
      <c r="D51" s="1"/>
      <c r="E51" s="1"/>
      <c r="F51" s="1"/>
      <c r="G51" s="1"/>
    </row>
    <row r="52" spans="1:7" ht="18.75" x14ac:dyDescent="0.3">
      <c r="A52" s="1"/>
      <c r="B52" s="1"/>
      <c r="C52" s="1"/>
      <c r="D52" s="1"/>
      <c r="E52" s="1"/>
      <c r="F52" s="1"/>
      <c r="G52" s="1"/>
    </row>
    <row r="53" spans="1:7" ht="18.75" x14ac:dyDescent="0.3">
      <c r="A53" s="1"/>
      <c r="B53" s="1"/>
      <c r="C53" s="1"/>
      <c r="D53" s="1"/>
      <c r="E53" s="1"/>
      <c r="F53" s="1"/>
      <c r="G53" s="1"/>
    </row>
    <row r="54" spans="1:7" ht="18.75" x14ac:dyDescent="0.3">
      <c r="A54" s="1"/>
      <c r="B54" s="1"/>
      <c r="C54" s="1"/>
      <c r="D54" s="1"/>
      <c r="E54" s="1"/>
      <c r="F54" s="1"/>
      <c r="G54" s="1"/>
    </row>
    <row r="55" spans="1:7" ht="18.75" x14ac:dyDescent="0.3">
      <c r="A55" s="1"/>
      <c r="B55" s="1"/>
      <c r="C55" s="1"/>
      <c r="D55" s="1"/>
      <c r="E55" s="1"/>
      <c r="F55" s="1"/>
      <c r="G55" s="1"/>
    </row>
    <row r="56" spans="1:7" ht="18.75" x14ac:dyDescent="0.3">
      <c r="A56" s="1"/>
      <c r="B56" s="1"/>
      <c r="C56" s="1"/>
      <c r="D56" s="1"/>
      <c r="E56" s="1"/>
      <c r="F56" s="1"/>
      <c r="G56" s="1"/>
    </row>
    <row r="57" spans="1:7" ht="18.75" x14ac:dyDescent="0.3">
      <c r="A57" s="1"/>
      <c r="B57" s="1"/>
      <c r="C57" s="1"/>
      <c r="D57" s="1"/>
      <c r="E57" s="1"/>
      <c r="F57" s="1"/>
      <c r="G57" s="1"/>
    </row>
    <row r="58" spans="1:7" ht="18.75" x14ac:dyDescent="0.3">
      <c r="A58" s="1"/>
      <c r="B58" s="1"/>
      <c r="C58" s="1"/>
      <c r="D58" s="1"/>
      <c r="E58" s="1"/>
      <c r="F58" s="1"/>
      <c r="G58" s="1"/>
    </row>
  </sheetData>
  <printOptions gridLines="1"/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abSelected="1" topLeftCell="A16" workbookViewId="0">
      <selection activeCell="A32" sqref="A32:I32"/>
    </sheetView>
  </sheetViews>
  <sheetFormatPr defaultRowHeight="15" x14ac:dyDescent="0.25"/>
  <cols>
    <col min="1" max="1" width="23.85546875" bestFit="1" customWidth="1"/>
    <col min="2" max="2" width="16.5703125" bestFit="1" customWidth="1"/>
    <col min="3" max="3" width="14.85546875" customWidth="1"/>
    <col min="4" max="4" width="16.7109375" bestFit="1" customWidth="1"/>
    <col min="5" max="5" width="15.42578125" bestFit="1" customWidth="1"/>
    <col min="6" max="6" width="11.140625" customWidth="1"/>
    <col min="8" max="8" width="15.42578125" bestFit="1" customWidth="1"/>
    <col min="9" max="9" width="11.85546875" bestFit="1" customWidth="1"/>
    <col min="14" max="14" width="9.5703125" bestFit="1" customWidth="1"/>
  </cols>
  <sheetData>
    <row r="2" spans="1:15" ht="22.5" x14ac:dyDescent="0.45">
      <c r="A2" s="99">
        <v>2016</v>
      </c>
    </row>
    <row r="4" spans="1:15" ht="22.5" x14ac:dyDescent="0.3">
      <c r="A4" s="76" t="s">
        <v>142</v>
      </c>
      <c r="B4" s="76" t="s">
        <v>143</v>
      </c>
      <c r="C4" s="77" t="s">
        <v>3</v>
      </c>
      <c r="D4" s="77" t="s">
        <v>152</v>
      </c>
      <c r="E4" s="76" t="s">
        <v>145</v>
      </c>
      <c r="F4" s="112" t="s">
        <v>251</v>
      </c>
      <c r="G4" s="58"/>
      <c r="H4" s="95" t="s">
        <v>163</v>
      </c>
      <c r="I4" t="s">
        <v>183</v>
      </c>
      <c r="J4" t="s">
        <v>190</v>
      </c>
    </row>
    <row r="5" spans="1:15" ht="21" x14ac:dyDescent="0.4">
      <c r="A5" s="65" t="s">
        <v>200</v>
      </c>
      <c r="B5" s="65" t="s">
        <v>201</v>
      </c>
      <c r="C5" s="66">
        <v>664</v>
      </c>
      <c r="D5" s="66">
        <v>8372</v>
      </c>
      <c r="E5" s="72">
        <v>42582</v>
      </c>
      <c r="F5" s="68"/>
      <c r="G5" s="1"/>
      <c r="H5" s="121">
        <v>42506</v>
      </c>
      <c r="I5" t="s">
        <v>175</v>
      </c>
    </row>
    <row r="6" spans="1:15" ht="21" x14ac:dyDescent="0.4">
      <c r="A6" s="65" t="s">
        <v>202</v>
      </c>
      <c r="B6" s="65" t="s">
        <v>201</v>
      </c>
      <c r="C6" s="66">
        <v>664</v>
      </c>
      <c r="D6" s="66">
        <v>8372</v>
      </c>
      <c r="E6" s="72">
        <v>42582</v>
      </c>
      <c r="F6" s="68"/>
      <c r="G6" s="1"/>
      <c r="H6" s="121">
        <v>42506</v>
      </c>
      <c r="I6" t="s">
        <v>175</v>
      </c>
      <c r="N6" s="8"/>
    </row>
    <row r="7" spans="1:15" ht="21" x14ac:dyDescent="0.4">
      <c r="A7" s="65" t="s">
        <v>203</v>
      </c>
      <c r="B7" s="65" t="s">
        <v>201</v>
      </c>
      <c r="C7" s="66">
        <v>664</v>
      </c>
      <c r="D7" s="66">
        <v>7952</v>
      </c>
      <c r="E7" s="72">
        <v>42582</v>
      </c>
      <c r="F7" s="68"/>
      <c r="G7" s="1"/>
      <c r="H7" s="121">
        <v>42506</v>
      </c>
      <c r="I7" t="s">
        <v>175</v>
      </c>
      <c r="J7" s="128"/>
      <c r="N7" s="8"/>
    </row>
    <row r="8" spans="1:15" ht="21" x14ac:dyDescent="0.4">
      <c r="A8" s="65" t="s">
        <v>10</v>
      </c>
      <c r="B8" s="65" t="s">
        <v>209</v>
      </c>
      <c r="C8" s="66">
        <v>1200</v>
      </c>
      <c r="D8" s="66">
        <v>12100</v>
      </c>
      <c r="E8" s="72">
        <v>42556</v>
      </c>
      <c r="F8" s="115"/>
      <c r="G8" s="65"/>
      <c r="H8" s="122">
        <v>42496</v>
      </c>
      <c r="I8" t="s">
        <v>193</v>
      </c>
      <c r="J8" s="128"/>
      <c r="L8" s="8"/>
    </row>
    <row r="9" spans="1:15" ht="21" x14ac:dyDescent="0.4">
      <c r="A9" s="65" t="s">
        <v>210</v>
      </c>
      <c r="B9" s="65" t="s">
        <v>209</v>
      </c>
      <c r="C9" s="66">
        <v>1200</v>
      </c>
      <c r="D9" s="66">
        <v>12100</v>
      </c>
      <c r="E9" s="72">
        <v>42556</v>
      </c>
      <c r="F9" s="115"/>
      <c r="G9" s="65"/>
      <c r="H9" s="122">
        <v>42496</v>
      </c>
      <c r="I9" t="s">
        <v>193</v>
      </c>
      <c r="J9" s="128"/>
    </row>
    <row r="10" spans="1:15" ht="21" x14ac:dyDescent="0.4">
      <c r="A10" s="65" t="s">
        <v>211</v>
      </c>
      <c r="B10" s="65" t="s">
        <v>209</v>
      </c>
      <c r="C10" s="66" t="s">
        <v>174</v>
      </c>
      <c r="D10" s="66"/>
      <c r="E10" s="72" t="s">
        <v>174</v>
      </c>
      <c r="F10" s="115"/>
      <c r="G10" s="65"/>
      <c r="H10" s="122"/>
      <c r="J10" s="128"/>
    </row>
    <row r="11" spans="1:15" ht="21" x14ac:dyDescent="0.4">
      <c r="A11" s="65" t="s">
        <v>220</v>
      </c>
      <c r="B11" s="65" t="s">
        <v>108</v>
      </c>
      <c r="C11" s="66">
        <v>64</v>
      </c>
      <c r="D11" s="66">
        <v>645</v>
      </c>
      <c r="E11" s="72">
        <v>42448</v>
      </c>
      <c r="F11" s="65"/>
      <c r="G11" s="65"/>
      <c r="H11" s="65"/>
      <c r="I11" s="123" t="s">
        <v>193</v>
      </c>
      <c r="J11" s="128"/>
      <c r="N11" t="s">
        <v>18</v>
      </c>
      <c r="O11" t="s">
        <v>238</v>
      </c>
    </row>
    <row r="12" spans="1:15" ht="21" x14ac:dyDescent="0.4">
      <c r="A12" s="65" t="s">
        <v>221</v>
      </c>
      <c r="B12" s="65" t="s">
        <v>108</v>
      </c>
      <c r="C12" s="66">
        <v>170</v>
      </c>
      <c r="D12" s="66">
        <v>1730</v>
      </c>
      <c r="E12" s="72">
        <v>42507</v>
      </c>
      <c r="F12" s="65"/>
      <c r="G12" s="65"/>
      <c r="H12" s="65"/>
      <c r="I12" s="123" t="s">
        <v>222</v>
      </c>
      <c r="J12" s="128"/>
      <c r="N12" s="37">
        <v>2000</v>
      </c>
      <c r="O12" s="37">
        <f>N12*0.15</f>
        <v>300</v>
      </c>
    </row>
    <row r="13" spans="1:15" ht="21" x14ac:dyDescent="0.4">
      <c r="A13" s="65" t="s">
        <v>170</v>
      </c>
      <c r="B13" s="65" t="s">
        <v>108</v>
      </c>
      <c r="C13" s="66">
        <v>150</v>
      </c>
      <c r="D13" s="66">
        <v>1596</v>
      </c>
      <c r="E13" s="72">
        <v>75378</v>
      </c>
      <c r="F13" s="65"/>
      <c r="G13" s="65"/>
      <c r="H13" s="65"/>
      <c r="I13" s="123" t="s">
        <v>222</v>
      </c>
      <c r="J13" s="128"/>
      <c r="N13" s="37"/>
      <c r="O13" s="37">
        <f>O12*0.75</f>
        <v>225</v>
      </c>
    </row>
    <row r="14" spans="1:15" ht="21" x14ac:dyDescent="0.4">
      <c r="A14" s="65" t="s">
        <v>65</v>
      </c>
      <c r="B14" s="65" t="s">
        <v>232</v>
      </c>
      <c r="C14" s="66">
        <v>78</v>
      </c>
      <c r="D14" s="66">
        <v>1351</v>
      </c>
      <c r="E14" s="72">
        <v>42385</v>
      </c>
      <c r="F14" s="65"/>
      <c r="G14" s="65"/>
      <c r="H14" s="65"/>
      <c r="I14" s="123" t="s">
        <v>222</v>
      </c>
      <c r="J14" s="128" t="s">
        <v>31</v>
      </c>
      <c r="N14" s="37"/>
      <c r="O14" s="37">
        <f>O12*0.25</f>
        <v>75</v>
      </c>
    </row>
    <row r="15" spans="1:15" ht="21" x14ac:dyDescent="0.4">
      <c r="A15" s="65" t="s">
        <v>233</v>
      </c>
      <c r="B15" s="65"/>
      <c r="C15" s="66">
        <v>94</v>
      </c>
      <c r="D15" s="66"/>
      <c r="E15" s="65"/>
      <c r="F15" s="65"/>
      <c r="G15" s="65"/>
      <c r="H15" s="65"/>
      <c r="I15" s="123" t="s">
        <v>193</v>
      </c>
      <c r="J15" s="128" t="s">
        <v>31</v>
      </c>
      <c r="N15" s="37"/>
      <c r="O15" s="37"/>
    </row>
    <row r="16" spans="1:15" ht="21" x14ac:dyDescent="0.4">
      <c r="A16" s="65" t="s">
        <v>48</v>
      </c>
      <c r="B16" s="65" t="s">
        <v>195</v>
      </c>
      <c r="C16" s="66"/>
      <c r="D16" s="66">
        <v>261</v>
      </c>
      <c r="E16" s="72">
        <v>42386</v>
      </c>
      <c r="F16" s="65"/>
      <c r="G16" s="65"/>
      <c r="H16" s="65"/>
      <c r="I16" s="123" t="s">
        <v>175</v>
      </c>
      <c r="J16" s="128"/>
    </row>
    <row r="17" spans="1:10" ht="21" x14ac:dyDescent="0.4">
      <c r="A17" s="65" t="s">
        <v>48</v>
      </c>
      <c r="B17" s="65" t="s">
        <v>212</v>
      </c>
      <c r="C17" s="66"/>
      <c r="D17" s="66">
        <v>358</v>
      </c>
      <c r="E17" s="72">
        <v>42390</v>
      </c>
      <c r="F17" s="65"/>
      <c r="G17" s="65"/>
      <c r="H17" s="65"/>
      <c r="I17" s="123" t="s">
        <v>193</v>
      </c>
      <c r="J17" s="128"/>
    </row>
    <row r="18" spans="1:10" ht="21" x14ac:dyDescent="0.4">
      <c r="A18" s="65" t="s">
        <v>108</v>
      </c>
      <c r="B18" s="65" t="s">
        <v>158</v>
      </c>
      <c r="C18" s="66">
        <v>203</v>
      </c>
      <c r="D18" s="66">
        <v>2374</v>
      </c>
      <c r="E18" s="72">
        <v>42491</v>
      </c>
      <c r="F18" s="65"/>
      <c r="G18" s="65"/>
      <c r="H18" s="72">
        <v>42461</v>
      </c>
      <c r="I18" s="102" t="s">
        <v>193</v>
      </c>
      <c r="J18" s="128"/>
    </row>
    <row r="19" spans="1:10" ht="21" x14ac:dyDescent="0.4">
      <c r="A19" s="65" t="s">
        <v>239</v>
      </c>
      <c r="B19" s="65" t="s">
        <v>42</v>
      </c>
      <c r="C19" s="66">
        <v>534</v>
      </c>
      <c r="D19" s="66">
        <v>5139</v>
      </c>
      <c r="E19" s="72">
        <v>42566</v>
      </c>
      <c r="F19" s="65"/>
      <c r="G19" s="65"/>
      <c r="H19" s="72">
        <v>42505</v>
      </c>
      <c r="I19" s="96" t="s">
        <v>222</v>
      </c>
      <c r="J19" s="128"/>
    </row>
    <row r="20" spans="1:10" ht="21" x14ac:dyDescent="0.4">
      <c r="A20" s="65" t="s">
        <v>240</v>
      </c>
      <c r="B20" s="65" t="s">
        <v>42</v>
      </c>
      <c r="C20" s="66">
        <v>364</v>
      </c>
      <c r="D20" s="66">
        <v>3488</v>
      </c>
      <c r="E20" s="72">
        <v>42566</v>
      </c>
      <c r="F20" s="65"/>
      <c r="G20" s="65"/>
      <c r="H20" s="72">
        <v>42506</v>
      </c>
      <c r="I20" s="96" t="s">
        <v>222</v>
      </c>
      <c r="J20" s="128"/>
    </row>
    <row r="21" spans="1:10" ht="21" x14ac:dyDescent="0.4">
      <c r="A21" s="65" t="s">
        <v>241</v>
      </c>
      <c r="B21" s="65" t="s">
        <v>42</v>
      </c>
      <c r="C21" s="66">
        <v>364</v>
      </c>
      <c r="D21" s="66">
        <v>3488</v>
      </c>
      <c r="E21" s="72">
        <v>42566</v>
      </c>
      <c r="F21" s="65"/>
      <c r="G21" s="65"/>
      <c r="H21" s="72">
        <v>42505</v>
      </c>
      <c r="I21" s="96" t="s">
        <v>222</v>
      </c>
      <c r="J21" s="128"/>
    </row>
    <row r="22" spans="1:10" ht="21" x14ac:dyDescent="0.4">
      <c r="A22" s="65" t="s">
        <v>242</v>
      </c>
      <c r="B22" s="65" t="s">
        <v>42</v>
      </c>
      <c r="C22" s="66">
        <v>364</v>
      </c>
      <c r="D22" s="66">
        <v>3488</v>
      </c>
      <c r="E22" s="72">
        <v>42566</v>
      </c>
      <c r="F22" s="65"/>
      <c r="G22" s="65"/>
      <c r="H22" s="72">
        <v>42505</v>
      </c>
      <c r="I22" s="96" t="s">
        <v>222</v>
      </c>
      <c r="J22" s="128"/>
    </row>
    <row r="23" spans="1:10" ht="21" x14ac:dyDescent="0.4">
      <c r="A23" s="65" t="s">
        <v>243</v>
      </c>
      <c r="B23" s="65" t="s">
        <v>42</v>
      </c>
      <c r="C23" s="66">
        <v>364</v>
      </c>
      <c r="D23" s="66">
        <v>3488</v>
      </c>
      <c r="E23" s="72">
        <v>42566</v>
      </c>
      <c r="F23" s="65"/>
      <c r="G23" s="65"/>
      <c r="H23" s="72">
        <v>42505</v>
      </c>
      <c r="I23" s="96" t="s">
        <v>222</v>
      </c>
      <c r="J23" s="128"/>
    </row>
    <row r="24" spans="1:10" ht="21" x14ac:dyDescent="0.4">
      <c r="A24" s="65" t="s">
        <v>220</v>
      </c>
      <c r="B24" s="65" t="s">
        <v>94</v>
      </c>
      <c r="C24" s="66">
        <v>7.2</v>
      </c>
      <c r="D24" s="66">
        <v>36</v>
      </c>
      <c r="E24" s="65"/>
      <c r="F24" s="126" t="s">
        <v>31</v>
      </c>
      <c r="G24" s="65"/>
      <c r="H24" s="65"/>
      <c r="I24" s="96" t="s">
        <v>222</v>
      </c>
      <c r="J24" s="128"/>
    </row>
    <row r="25" spans="1:10" ht="21" x14ac:dyDescent="0.4">
      <c r="A25" s="65" t="s">
        <v>244</v>
      </c>
      <c r="B25" s="65" t="s">
        <v>94</v>
      </c>
      <c r="C25" s="66">
        <v>7.2</v>
      </c>
      <c r="D25" s="66">
        <v>36</v>
      </c>
      <c r="E25" s="65"/>
      <c r="F25" s="126" t="s">
        <v>31</v>
      </c>
      <c r="G25" s="65"/>
      <c r="H25" s="65"/>
      <c r="I25" s="96" t="s">
        <v>222</v>
      </c>
      <c r="J25" s="128"/>
    </row>
    <row r="26" spans="1:10" ht="21" x14ac:dyDescent="0.4">
      <c r="A26" s="65" t="s">
        <v>245</v>
      </c>
      <c r="B26" s="65" t="s">
        <v>94</v>
      </c>
      <c r="C26" s="66">
        <v>149</v>
      </c>
      <c r="D26" s="66">
        <v>29.8</v>
      </c>
      <c r="E26" s="65"/>
      <c r="F26" s="127" t="s">
        <v>31</v>
      </c>
      <c r="G26" s="65"/>
      <c r="H26" s="65"/>
      <c r="I26" s="96" t="s">
        <v>222</v>
      </c>
      <c r="J26" s="128"/>
    </row>
    <row r="27" spans="1:10" ht="21" x14ac:dyDescent="0.4">
      <c r="A27" s="65" t="s">
        <v>246</v>
      </c>
      <c r="B27" s="65" t="s">
        <v>94</v>
      </c>
      <c r="C27" s="66">
        <v>235</v>
      </c>
      <c r="D27" s="66">
        <v>47</v>
      </c>
      <c r="E27" s="65"/>
      <c r="F27" s="126" t="s">
        <v>31</v>
      </c>
      <c r="G27" s="65"/>
      <c r="H27" s="65"/>
      <c r="I27" s="96" t="s">
        <v>222</v>
      </c>
      <c r="J27" s="128"/>
    </row>
    <row r="28" spans="1:10" ht="21" x14ac:dyDescent="0.4">
      <c r="A28" s="65" t="s">
        <v>247</v>
      </c>
      <c r="B28" s="65" t="s">
        <v>94</v>
      </c>
      <c r="C28" s="66">
        <v>119</v>
      </c>
      <c r="D28" s="66">
        <v>23.8</v>
      </c>
      <c r="E28" s="65"/>
      <c r="F28" s="127" t="s">
        <v>31</v>
      </c>
      <c r="G28" s="65"/>
      <c r="H28" s="65"/>
      <c r="I28" s="96" t="s">
        <v>222</v>
      </c>
      <c r="J28" s="128"/>
    </row>
    <row r="29" spans="1:10" ht="21" x14ac:dyDescent="0.4">
      <c r="A29" s="65" t="s">
        <v>248</v>
      </c>
      <c r="B29" s="65" t="s">
        <v>94</v>
      </c>
      <c r="C29" s="66">
        <v>63</v>
      </c>
      <c r="D29" s="66">
        <f>C29*0.2</f>
        <v>12.600000000000001</v>
      </c>
      <c r="E29" s="65"/>
      <c r="F29" s="127" t="s">
        <v>31</v>
      </c>
      <c r="G29" s="65"/>
      <c r="H29" s="65"/>
      <c r="I29" s="96" t="s">
        <v>222</v>
      </c>
      <c r="J29" s="128"/>
    </row>
    <row r="30" spans="1:10" ht="21" x14ac:dyDescent="0.4">
      <c r="A30" s="65" t="s">
        <v>249</v>
      </c>
      <c r="B30" s="65" t="s">
        <v>94</v>
      </c>
      <c r="C30" s="66">
        <v>93</v>
      </c>
      <c r="D30" s="66">
        <v>18.600000000000001</v>
      </c>
      <c r="E30" s="65"/>
      <c r="F30" s="126" t="s">
        <v>31</v>
      </c>
      <c r="G30" s="65"/>
      <c r="H30" s="65"/>
      <c r="I30" s="96" t="s">
        <v>222</v>
      </c>
      <c r="J30" s="128"/>
    </row>
    <row r="31" spans="1:10" ht="21" x14ac:dyDescent="0.4">
      <c r="A31" s="65" t="s">
        <v>250</v>
      </c>
      <c r="B31" s="65" t="s">
        <v>94</v>
      </c>
      <c r="C31" s="66">
        <v>93</v>
      </c>
      <c r="D31" s="66">
        <v>18.600000000000001</v>
      </c>
      <c r="E31" s="65"/>
      <c r="F31" s="126"/>
      <c r="G31" s="65"/>
      <c r="H31" s="65"/>
      <c r="I31" s="96"/>
      <c r="J31" s="128"/>
    </row>
    <row r="32" spans="1:10" x14ac:dyDescent="0.25">
      <c r="J32" s="128"/>
    </row>
    <row r="33" spans="1:10" ht="21" x14ac:dyDescent="0.4">
      <c r="A33" s="65"/>
      <c r="B33" s="65"/>
      <c r="C33" s="66">
        <f>SUM(C24:C31)</f>
        <v>766.4</v>
      </c>
      <c r="D33" s="66"/>
      <c r="E33" s="73"/>
      <c r="F33" s="126"/>
      <c r="G33" s="65"/>
      <c r="H33" s="65"/>
      <c r="I33" s="96"/>
      <c r="J33" s="128"/>
    </row>
    <row r="34" spans="1:10" x14ac:dyDescent="0.25">
      <c r="C34" s="34"/>
      <c r="D34" s="34"/>
      <c r="F34" s="124"/>
      <c r="I34" s="125"/>
    </row>
    <row r="35" spans="1:10" x14ac:dyDescent="0.25">
      <c r="F35" s="124"/>
      <c r="I35" s="125"/>
    </row>
    <row r="36" spans="1:10" x14ac:dyDescent="0.25">
      <c r="F36" s="124"/>
    </row>
    <row r="37" spans="1:10" x14ac:dyDescent="0.25">
      <c r="F37" s="124"/>
    </row>
    <row r="38" spans="1:10" x14ac:dyDescent="0.25">
      <c r="F38" s="124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workbookViewId="0">
      <selection activeCell="K14" sqref="K14"/>
    </sheetView>
  </sheetViews>
  <sheetFormatPr defaultRowHeight="15" x14ac:dyDescent="0.25"/>
  <cols>
    <col min="1" max="1" width="20" customWidth="1"/>
    <col min="2" max="2" width="16.28515625" customWidth="1"/>
    <col min="3" max="3" width="10.42578125" bestFit="1" customWidth="1"/>
    <col min="4" max="4" width="13.42578125" bestFit="1" customWidth="1"/>
    <col min="5" max="5" width="10.85546875" bestFit="1" customWidth="1"/>
  </cols>
  <sheetData>
    <row r="2" spans="1:12" ht="18.75" x14ac:dyDescent="0.3">
      <c r="A2" s="1"/>
      <c r="B2" s="1" t="s">
        <v>6</v>
      </c>
      <c r="C2" s="1" t="s">
        <v>4</v>
      </c>
      <c r="D2" s="1" t="s">
        <v>1</v>
      </c>
      <c r="E2" s="1" t="s">
        <v>3</v>
      </c>
      <c r="F2" s="1"/>
      <c r="G2" s="1"/>
      <c r="H2" s="1"/>
      <c r="I2" s="1"/>
      <c r="J2" s="1"/>
      <c r="K2" s="1"/>
      <c r="L2" s="1"/>
    </row>
    <row r="3" spans="1:12" ht="18.75" x14ac:dyDescent="0.3">
      <c r="A3" s="1" t="s">
        <v>0</v>
      </c>
      <c r="B3" s="5">
        <v>41056</v>
      </c>
      <c r="C3" s="1" t="s">
        <v>7</v>
      </c>
      <c r="D3" s="3">
        <v>40978</v>
      </c>
      <c r="E3" s="4">
        <v>85</v>
      </c>
      <c r="F3" s="1" t="s">
        <v>31</v>
      </c>
      <c r="G3" s="1"/>
      <c r="H3" s="1"/>
      <c r="I3" s="1"/>
      <c r="J3" s="1"/>
      <c r="K3" s="1"/>
      <c r="L3" s="1"/>
    </row>
    <row r="4" spans="1:12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"/>
      <c r="B5" s="5"/>
      <c r="C5" s="1"/>
      <c r="D5" s="1"/>
      <c r="E5" s="4"/>
      <c r="F5" s="1"/>
      <c r="G5" s="1"/>
      <c r="H5" s="1"/>
      <c r="I5" s="1"/>
      <c r="J5" s="1"/>
      <c r="K5" s="1"/>
      <c r="L5" s="1"/>
    </row>
    <row r="6" spans="1:12" ht="18.75" x14ac:dyDescent="0.3">
      <c r="A6" s="1"/>
      <c r="B6" s="5"/>
      <c r="C6" s="1"/>
      <c r="D6" s="1"/>
      <c r="E6" s="4"/>
      <c r="F6" s="1"/>
      <c r="G6" s="1"/>
      <c r="H6" s="1"/>
      <c r="I6" s="1"/>
      <c r="J6" s="1"/>
      <c r="K6" s="1"/>
      <c r="L6" s="1"/>
    </row>
    <row r="7" spans="1:12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 x14ac:dyDescent="0.3">
      <c r="A8" s="1"/>
      <c r="B8" s="1"/>
      <c r="C8" s="1"/>
      <c r="D8" s="1"/>
      <c r="E8" s="7">
        <f>SUM(E3:E7)</f>
        <v>85</v>
      </c>
      <c r="F8" s="1"/>
      <c r="G8" s="1"/>
      <c r="H8" s="1"/>
      <c r="I8" s="1"/>
      <c r="J8" s="1"/>
      <c r="K8" s="1"/>
      <c r="L8" s="1"/>
    </row>
    <row r="9" spans="1:12" ht="18.7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D8" sqref="D8"/>
    </sheetView>
  </sheetViews>
  <sheetFormatPr defaultRowHeight="15" x14ac:dyDescent="0.25"/>
  <cols>
    <col min="1" max="1" width="29.5703125" customWidth="1"/>
    <col min="2" max="2" width="16.28515625" bestFit="1" customWidth="1"/>
    <col min="3" max="3" width="20.7109375" customWidth="1"/>
    <col min="4" max="4" width="13" bestFit="1" customWidth="1"/>
  </cols>
  <sheetData>
    <row r="1" spans="1:14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A2" s="1"/>
      <c r="B2" s="1" t="s">
        <v>4</v>
      </c>
      <c r="C2" s="1" t="s">
        <v>1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x14ac:dyDescent="0.3">
      <c r="A3" s="1" t="s">
        <v>2</v>
      </c>
      <c r="B3" s="1" t="s">
        <v>5</v>
      </c>
      <c r="C3" s="5"/>
      <c r="D3" s="4">
        <v>238</v>
      </c>
      <c r="E3" s="1" t="s">
        <v>31</v>
      </c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3">
      <c r="A4" s="1" t="s">
        <v>34</v>
      </c>
      <c r="B4" s="1" t="s">
        <v>35</v>
      </c>
      <c r="C4" s="1"/>
      <c r="D4" s="4">
        <v>22.4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75" x14ac:dyDescent="0.3">
      <c r="A8" s="1"/>
      <c r="B8" s="1"/>
      <c r="C8" s="1"/>
      <c r="D8" s="7">
        <f>SUM(D3:D7)</f>
        <v>260.39999999999998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7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7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F3" sqref="F3"/>
    </sheetView>
  </sheetViews>
  <sheetFormatPr defaultRowHeight="15" x14ac:dyDescent="0.25"/>
  <cols>
    <col min="1" max="1" width="11.85546875" bestFit="1" customWidth="1"/>
    <col min="2" max="2" width="14.42578125" customWidth="1"/>
    <col min="3" max="3" width="14.85546875" customWidth="1"/>
    <col min="4" max="4" width="16.140625" customWidth="1"/>
    <col min="5" max="5" width="15.140625" customWidth="1"/>
    <col min="10" max="10" width="10.85546875" bestFit="1" customWidth="1"/>
  </cols>
  <sheetData>
    <row r="1" spans="1:17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x14ac:dyDescent="0.3">
      <c r="A2" s="1"/>
      <c r="B2" s="1" t="s">
        <v>8</v>
      </c>
      <c r="C2" s="1" t="s">
        <v>4</v>
      </c>
      <c r="D2" s="1" t="s">
        <v>1</v>
      </c>
      <c r="E2" s="1" t="s">
        <v>3</v>
      </c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8.75" x14ac:dyDescent="0.3">
      <c r="A3" s="1" t="s">
        <v>10</v>
      </c>
      <c r="B3" s="3">
        <v>41106</v>
      </c>
      <c r="C3" s="1" t="s">
        <v>9</v>
      </c>
      <c r="D3" s="3">
        <v>41030</v>
      </c>
      <c r="E3" s="4">
        <v>596</v>
      </c>
      <c r="F3" s="1" t="s">
        <v>31</v>
      </c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8.75" x14ac:dyDescent="0.3">
      <c r="A4" s="1" t="s">
        <v>36</v>
      </c>
      <c r="B4" s="3">
        <v>45433</v>
      </c>
      <c r="C4" s="1" t="s">
        <v>37</v>
      </c>
      <c r="D4" s="1" t="s">
        <v>39</v>
      </c>
      <c r="E4" s="4">
        <v>101.4</v>
      </c>
      <c r="F4" s="1" t="s">
        <v>31</v>
      </c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8.75" x14ac:dyDescent="0.3">
      <c r="A5" s="1" t="s">
        <v>36</v>
      </c>
      <c r="B5" s="3">
        <v>45433</v>
      </c>
      <c r="C5" s="1" t="s">
        <v>32</v>
      </c>
      <c r="D5" s="1" t="s">
        <v>38</v>
      </c>
      <c r="E5" s="4">
        <v>50</v>
      </c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</row>
    <row r="6" spans="1:17" ht="18.75" x14ac:dyDescent="0.3">
      <c r="A6" s="1" t="s">
        <v>40</v>
      </c>
      <c r="B6" s="3">
        <v>40306</v>
      </c>
      <c r="C6" s="1" t="s">
        <v>37</v>
      </c>
      <c r="D6" s="1"/>
      <c r="E6" s="4">
        <v>25.4</v>
      </c>
      <c r="F6" s="1" t="s">
        <v>31</v>
      </c>
      <c r="G6" s="1"/>
      <c r="H6" s="1"/>
      <c r="I6" s="1"/>
      <c r="J6" s="1"/>
      <c r="K6" s="1"/>
      <c r="L6" s="2"/>
      <c r="M6" s="2"/>
      <c r="N6" s="2"/>
      <c r="O6" s="2"/>
      <c r="P6" s="2"/>
      <c r="Q6" s="2"/>
    </row>
    <row r="7" spans="1:17" ht="18.75" x14ac:dyDescent="0.3">
      <c r="A7" s="1" t="s">
        <v>40</v>
      </c>
      <c r="B7" s="3">
        <v>45434</v>
      </c>
      <c r="C7" s="1" t="s">
        <v>37</v>
      </c>
      <c r="D7" s="1"/>
      <c r="E7" s="4">
        <v>22.8</v>
      </c>
      <c r="F7" s="1" t="s">
        <v>31</v>
      </c>
      <c r="G7" s="1"/>
      <c r="H7" s="1"/>
      <c r="I7" s="1"/>
      <c r="J7" s="1"/>
      <c r="K7" s="1"/>
      <c r="L7" s="2"/>
      <c r="M7" s="2"/>
      <c r="N7" s="2"/>
      <c r="O7" s="2"/>
      <c r="P7" s="2"/>
      <c r="Q7" s="2"/>
    </row>
    <row r="8" spans="1:17" ht="18.75" x14ac:dyDescent="0.3">
      <c r="A8" s="1"/>
      <c r="B8" s="1"/>
      <c r="C8" s="1"/>
      <c r="D8" s="1"/>
      <c r="E8" s="4"/>
      <c r="F8" s="1"/>
      <c r="G8" s="1"/>
      <c r="H8" s="1"/>
      <c r="I8" s="1"/>
      <c r="J8" s="1"/>
      <c r="K8" s="1"/>
      <c r="L8" s="2"/>
      <c r="M8" s="2"/>
      <c r="N8" s="2"/>
      <c r="O8" s="2"/>
      <c r="P8" s="2"/>
      <c r="Q8" s="2"/>
    </row>
    <row r="9" spans="1:17" ht="18.75" x14ac:dyDescent="0.3">
      <c r="A9" s="1"/>
      <c r="B9" s="1"/>
      <c r="C9" s="1"/>
      <c r="D9" s="1"/>
      <c r="E9" s="4"/>
      <c r="F9" s="1"/>
      <c r="G9" s="1"/>
      <c r="H9" s="1"/>
      <c r="I9" s="1"/>
      <c r="J9" s="7">
        <f>E10*0.75</f>
        <v>596.69999999999993</v>
      </c>
      <c r="K9" s="1"/>
      <c r="L9" s="2"/>
      <c r="M9" s="2"/>
      <c r="N9" s="2"/>
      <c r="O9" s="2"/>
      <c r="P9" s="2"/>
      <c r="Q9" s="2"/>
    </row>
    <row r="10" spans="1:17" ht="18.75" x14ac:dyDescent="0.3">
      <c r="A10" s="1"/>
      <c r="B10" s="1"/>
      <c r="C10" s="1"/>
      <c r="D10" s="1"/>
      <c r="E10" s="7">
        <f>SUM(E3:E9)</f>
        <v>795.59999999999991</v>
      </c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  <c r="Q10" s="2"/>
    </row>
    <row r="11" spans="1:17" ht="18.7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  <c r="Q11" s="2"/>
    </row>
    <row r="12" spans="1:17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</row>
    <row r="13" spans="1:17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  <c r="Q13" s="2"/>
    </row>
    <row r="14" spans="1:17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</row>
    <row r="15" spans="1:17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  <c r="Q15" s="2"/>
    </row>
    <row r="16" spans="1:17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  <c r="Q16" s="2"/>
    </row>
    <row r="17" spans="1:17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2"/>
    </row>
    <row r="18" spans="1:17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2"/>
    </row>
    <row r="19" spans="1:17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</row>
    <row r="20" spans="1:17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  <c r="Q20" s="2"/>
    </row>
    <row r="21" spans="1:17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</row>
    <row r="22" spans="1:17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</row>
    <row r="23" spans="1:17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  <c r="Q23" s="2"/>
    </row>
    <row r="24" spans="1:17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L9" sqref="K9:L9"/>
    </sheetView>
  </sheetViews>
  <sheetFormatPr defaultRowHeight="15" x14ac:dyDescent="0.25"/>
  <cols>
    <col min="1" max="1" width="19.7109375" customWidth="1"/>
    <col min="2" max="2" width="11.85546875" bestFit="1" customWidth="1"/>
    <col min="3" max="3" width="19.140625" customWidth="1"/>
    <col min="4" max="4" width="13.42578125" bestFit="1" customWidth="1"/>
    <col min="5" max="5" width="10.85546875" bestFit="1" customWidth="1"/>
    <col min="9" max="9" width="10.85546875" bestFit="1" customWidth="1"/>
  </cols>
  <sheetData>
    <row r="1" spans="1:11" ht="18.75" x14ac:dyDescent="0.3">
      <c r="A1" s="1" t="s">
        <v>14</v>
      </c>
    </row>
    <row r="3" spans="1:11" ht="18.75" x14ac:dyDescent="0.3">
      <c r="A3" s="1"/>
      <c r="B3" s="1" t="s">
        <v>8</v>
      </c>
      <c r="C3" s="1" t="s">
        <v>4</v>
      </c>
      <c r="D3" s="1" t="s">
        <v>1</v>
      </c>
      <c r="E3" s="1" t="s">
        <v>3</v>
      </c>
      <c r="F3" s="1"/>
      <c r="G3" s="1"/>
    </row>
    <row r="4" spans="1:11" ht="18.75" x14ac:dyDescent="0.3">
      <c r="A4" s="1" t="s">
        <v>12</v>
      </c>
      <c r="B4" s="3">
        <v>41130</v>
      </c>
      <c r="C4" s="5" t="s">
        <v>13</v>
      </c>
      <c r="D4" s="6">
        <v>41087</v>
      </c>
      <c r="E4" s="4">
        <v>412</v>
      </c>
      <c r="I4" s="4">
        <v>412</v>
      </c>
    </row>
    <row r="5" spans="1:11" ht="18.75" x14ac:dyDescent="0.3">
      <c r="A5" s="1" t="s">
        <v>12</v>
      </c>
      <c r="B5" s="3">
        <v>41130</v>
      </c>
      <c r="C5" s="1" t="s">
        <v>13</v>
      </c>
      <c r="D5" s="1"/>
      <c r="E5" s="4">
        <v>273</v>
      </c>
      <c r="I5" s="4">
        <v>273</v>
      </c>
    </row>
    <row r="6" spans="1:11" ht="18.75" x14ac:dyDescent="0.3">
      <c r="A6" s="1" t="s">
        <v>17</v>
      </c>
      <c r="B6" s="3">
        <v>41123</v>
      </c>
      <c r="C6" s="1" t="s">
        <v>18</v>
      </c>
      <c r="D6" s="3">
        <v>41075</v>
      </c>
      <c r="E6" s="4">
        <v>152</v>
      </c>
      <c r="F6" t="s">
        <v>31</v>
      </c>
      <c r="I6" s="4">
        <f>SUM(I4:I5)</f>
        <v>685</v>
      </c>
      <c r="K6" s="8">
        <f>I6*0.75</f>
        <v>513.75</v>
      </c>
    </row>
    <row r="7" spans="1:11" ht="18.75" x14ac:dyDescent="0.3">
      <c r="A7" s="1"/>
      <c r="B7" s="1"/>
      <c r="C7" s="1"/>
      <c r="D7" s="1"/>
      <c r="E7" s="4"/>
      <c r="F7" s="1"/>
      <c r="I7" s="7"/>
    </row>
    <row r="8" spans="1:11" ht="18.75" x14ac:dyDescent="0.3">
      <c r="A8" s="1"/>
      <c r="B8" s="1"/>
      <c r="C8" s="1"/>
      <c r="D8" s="1"/>
      <c r="E8" s="4"/>
    </row>
    <row r="9" spans="1:11" ht="18.75" x14ac:dyDescent="0.3">
      <c r="A9" s="1"/>
      <c r="B9" s="1"/>
      <c r="C9" s="1"/>
      <c r="D9" s="1"/>
      <c r="E9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8" sqref="E8"/>
    </sheetView>
  </sheetViews>
  <sheetFormatPr defaultRowHeight="15" x14ac:dyDescent="0.25"/>
  <cols>
    <col min="1" max="1" width="21.42578125" customWidth="1"/>
    <col min="2" max="2" width="10.28515625" customWidth="1"/>
    <col min="3" max="3" width="10.5703125" customWidth="1"/>
    <col min="5" max="5" width="10.85546875" bestFit="1" customWidth="1"/>
  </cols>
  <sheetData>
    <row r="1" spans="1:13" ht="18.75" x14ac:dyDescent="0.3">
      <c r="A1" s="1" t="s">
        <v>15</v>
      </c>
    </row>
    <row r="3" spans="1:13" ht="18.75" x14ac:dyDescent="0.3">
      <c r="A3" s="1"/>
      <c r="B3" s="1" t="s">
        <v>8</v>
      </c>
      <c r="C3" s="1" t="s">
        <v>4</v>
      </c>
      <c r="D3" s="1" t="s">
        <v>1</v>
      </c>
      <c r="E3" s="1" t="s">
        <v>3</v>
      </c>
      <c r="F3" s="1"/>
      <c r="G3" s="1"/>
    </row>
    <row r="4" spans="1:13" ht="18.75" x14ac:dyDescent="0.3">
      <c r="A4" s="1"/>
      <c r="B4" s="1"/>
      <c r="C4" s="1"/>
      <c r="D4" s="1"/>
      <c r="E4" s="4"/>
      <c r="F4" s="1"/>
      <c r="G4" s="1"/>
    </row>
    <row r="5" spans="1:13" ht="18.75" x14ac:dyDescent="0.3">
      <c r="A5" s="1" t="s">
        <v>48</v>
      </c>
      <c r="B5" s="5">
        <v>41107</v>
      </c>
      <c r="C5" s="1"/>
      <c r="D5" s="1"/>
      <c r="E5" s="4">
        <v>13.8</v>
      </c>
      <c r="F5" s="1"/>
      <c r="G5" s="1"/>
      <c r="K5" s="4"/>
    </row>
    <row r="6" spans="1:13" ht="18.75" x14ac:dyDescent="0.3">
      <c r="A6" s="1"/>
      <c r="B6" s="1"/>
      <c r="C6" s="1"/>
      <c r="D6" s="1"/>
      <c r="E6" s="4">
        <v>13.8</v>
      </c>
      <c r="F6" s="1"/>
      <c r="G6" s="1"/>
      <c r="K6" s="4">
        <v>13.8</v>
      </c>
    </row>
    <row r="7" spans="1:13" ht="18.75" x14ac:dyDescent="0.3">
      <c r="A7" s="1"/>
      <c r="B7" s="1"/>
      <c r="C7" s="1"/>
      <c r="D7" s="1"/>
      <c r="E7" s="4">
        <v>13.8</v>
      </c>
      <c r="F7" s="1"/>
      <c r="G7" s="1"/>
      <c r="K7" s="4">
        <v>13.8</v>
      </c>
      <c r="M7" s="19">
        <v>13.8</v>
      </c>
    </row>
    <row r="8" spans="1:13" ht="18.75" x14ac:dyDescent="0.3">
      <c r="A8" s="1" t="s">
        <v>10</v>
      </c>
      <c r="B8" s="5">
        <v>41119</v>
      </c>
      <c r="C8" s="1" t="s">
        <v>42</v>
      </c>
      <c r="D8" s="1"/>
      <c r="E8" s="4">
        <v>152</v>
      </c>
      <c r="F8" s="1" t="s">
        <v>31</v>
      </c>
      <c r="G8" s="1"/>
      <c r="K8" s="8">
        <f>SUM(K5:K7)</f>
        <v>27.6</v>
      </c>
      <c r="M8" s="19">
        <f>K8*0.75</f>
        <v>20.700000000000003</v>
      </c>
    </row>
    <row r="9" spans="1:13" ht="18.75" x14ac:dyDescent="0.3">
      <c r="A9" s="1"/>
      <c r="B9" s="1"/>
      <c r="C9" s="1"/>
      <c r="D9" s="1"/>
      <c r="E9" s="4"/>
      <c r="F9" s="1"/>
      <c r="G9" s="1"/>
      <c r="M9" s="19">
        <f>SUM(M7:M8)</f>
        <v>34.5</v>
      </c>
    </row>
    <row r="10" spans="1:13" ht="18.75" x14ac:dyDescent="0.3">
      <c r="A10" s="1"/>
      <c r="B10" s="1"/>
      <c r="C10" s="1"/>
      <c r="D10" s="1"/>
      <c r="E10" s="4"/>
      <c r="F10" s="1"/>
      <c r="G10" s="1"/>
    </row>
    <row r="11" spans="1:13" ht="18.75" x14ac:dyDescent="0.3">
      <c r="A11" s="1"/>
      <c r="B11" s="1"/>
      <c r="C11" s="1"/>
      <c r="D11" s="1"/>
      <c r="E11" s="4"/>
      <c r="F11" s="1"/>
      <c r="G11" s="1"/>
    </row>
    <row r="12" spans="1:13" ht="18.75" x14ac:dyDescent="0.3">
      <c r="A12" s="1"/>
      <c r="B12" s="1"/>
      <c r="C12" s="1"/>
      <c r="D12" s="1"/>
      <c r="E12" s="1"/>
      <c r="F12" s="1"/>
      <c r="G12" s="1"/>
    </row>
    <row r="13" spans="1:13" ht="18.75" x14ac:dyDescent="0.3">
      <c r="A13" s="1"/>
      <c r="B13" s="1"/>
      <c r="C13" s="1"/>
      <c r="D13" s="1"/>
      <c r="E13" s="1"/>
      <c r="F13" s="1"/>
      <c r="G13" s="1"/>
    </row>
    <row r="14" spans="1:13" ht="18.75" x14ac:dyDescent="0.3">
      <c r="A14" s="1"/>
      <c r="B14" s="1"/>
      <c r="C14" s="1"/>
      <c r="D14" s="1"/>
      <c r="E14" s="1"/>
      <c r="F14" s="1"/>
      <c r="G14" s="1"/>
    </row>
    <row r="15" spans="1:13" ht="18.75" x14ac:dyDescent="0.3">
      <c r="A15" s="1"/>
      <c r="B15" s="1"/>
      <c r="C15" s="1"/>
      <c r="D15" s="1"/>
      <c r="E15" s="1"/>
      <c r="F15" s="1"/>
      <c r="G15" s="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E3" sqref="E3"/>
    </sheetView>
  </sheetViews>
  <sheetFormatPr defaultRowHeight="15" x14ac:dyDescent="0.25"/>
  <cols>
    <col min="1" max="1" width="12" bestFit="1" customWidth="1"/>
    <col min="2" max="2" width="16.28515625" bestFit="1" customWidth="1"/>
    <col min="3" max="3" width="16.140625" bestFit="1" customWidth="1"/>
    <col min="4" max="5" width="10.85546875" bestFit="1" customWidth="1"/>
    <col min="7" max="7" width="11.5703125" bestFit="1" customWidth="1"/>
    <col min="10" max="10" width="10.85546875" bestFit="1" customWidth="1"/>
  </cols>
  <sheetData>
    <row r="1" spans="1:19" ht="18.75" x14ac:dyDescent="0.3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8.75" x14ac:dyDescent="0.3">
      <c r="A2" s="13"/>
      <c r="B2" s="13" t="s">
        <v>8</v>
      </c>
      <c r="C2" s="13" t="s">
        <v>4</v>
      </c>
      <c r="D2" s="13" t="s">
        <v>1</v>
      </c>
      <c r="E2" s="13" t="s">
        <v>3</v>
      </c>
      <c r="F2" s="13"/>
      <c r="G2" s="13" t="s">
        <v>43</v>
      </c>
      <c r="H2" s="1"/>
      <c r="I2" s="1"/>
      <c r="J2" s="1"/>
      <c r="K2" s="1"/>
      <c r="L2" s="1"/>
      <c r="M2" s="1"/>
      <c r="N2" s="1"/>
      <c r="O2" s="1"/>
    </row>
    <row r="3" spans="1:19" ht="18.75" x14ac:dyDescent="0.3">
      <c r="A3" s="14" t="s">
        <v>33</v>
      </c>
      <c r="B3" s="15">
        <v>41202</v>
      </c>
      <c r="C3" s="14" t="s">
        <v>7</v>
      </c>
      <c r="D3" s="15">
        <v>41142</v>
      </c>
      <c r="E3" s="16">
        <v>103</v>
      </c>
      <c r="F3" s="13"/>
      <c r="G3" s="17">
        <f>E3*0.75</f>
        <v>77.25</v>
      </c>
      <c r="H3" s="1"/>
      <c r="I3" s="1"/>
      <c r="J3" s="1"/>
      <c r="K3" s="1"/>
      <c r="L3" s="1"/>
      <c r="M3" s="1"/>
      <c r="N3" s="1"/>
      <c r="O3" s="1"/>
    </row>
    <row r="4" spans="1:19" ht="18.75" x14ac:dyDescent="0.3">
      <c r="A4" s="14" t="s">
        <v>34</v>
      </c>
      <c r="B4" s="14" t="s">
        <v>58</v>
      </c>
      <c r="C4" s="14"/>
      <c r="D4" s="14"/>
      <c r="E4" s="14"/>
      <c r="F4" s="13"/>
      <c r="G4" s="13"/>
      <c r="H4" s="1"/>
      <c r="I4" s="1"/>
      <c r="J4" s="1"/>
      <c r="K4" s="1"/>
      <c r="L4" s="1"/>
      <c r="M4" s="1"/>
      <c r="N4" s="1"/>
      <c r="O4" s="1"/>
    </row>
    <row r="5" spans="1:19" ht="18.75" x14ac:dyDescent="0.3">
      <c r="A5" s="14" t="s">
        <v>61</v>
      </c>
      <c r="B5" s="14"/>
      <c r="C5" s="14"/>
      <c r="D5" s="14"/>
      <c r="E5" s="14"/>
      <c r="F5" s="13"/>
      <c r="G5" s="13"/>
      <c r="H5" s="1"/>
      <c r="I5" s="1"/>
      <c r="J5" s="1"/>
      <c r="K5" s="1"/>
      <c r="L5" s="1"/>
      <c r="M5" s="1"/>
      <c r="N5" s="1"/>
      <c r="O5" s="1"/>
    </row>
    <row r="6" spans="1:19" ht="18.75" x14ac:dyDescent="0.3">
      <c r="A6" s="14"/>
      <c r="B6" s="14"/>
      <c r="C6" s="14"/>
      <c r="D6" s="14"/>
      <c r="E6" s="14"/>
      <c r="F6" s="13"/>
      <c r="G6" s="13"/>
      <c r="H6" s="1"/>
      <c r="I6" s="1"/>
      <c r="J6" s="1"/>
      <c r="K6" s="1"/>
      <c r="L6" s="1"/>
      <c r="M6" s="1"/>
      <c r="N6" s="1"/>
      <c r="O6" s="1"/>
    </row>
    <row r="7" spans="1:19" ht="18.75" x14ac:dyDescent="0.3">
      <c r="A7" s="14"/>
      <c r="B7" s="14"/>
      <c r="C7" s="14"/>
      <c r="D7" s="14"/>
      <c r="E7" s="14"/>
      <c r="F7" s="13"/>
      <c r="G7" s="13"/>
      <c r="H7" s="1"/>
      <c r="I7" s="1"/>
      <c r="J7" s="4"/>
      <c r="K7" s="1"/>
      <c r="L7" s="1"/>
      <c r="M7" s="1"/>
      <c r="N7" s="1"/>
      <c r="O7" s="1"/>
    </row>
    <row r="8" spans="1:19" ht="18.75" x14ac:dyDescent="0.3">
      <c r="A8" s="14"/>
      <c r="B8" s="14"/>
      <c r="C8" s="14"/>
      <c r="D8" s="14"/>
      <c r="E8" s="14"/>
      <c r="F8" s="13"/>
      <c r="G8" s="13"/>
      <c r="H8" s="1"/>
      <c r="I8" s="1"/>
      <c r="J8" s="1"/>
      <c r="K8" s="1"/>
      <c r="L8" s="1"/>
      <c r="M8" s="1"/>
      <c r="N8" s="1"/>
      <c r="O8" s="1"/>
    </row>
    <row r="9" spans="1:19" ht="18.75" x14ac:dyDescent="0.3">
      <c r="A9" s="13"/>
      <c r="B9" s="13"/>
      <c r="C9" s="13"/>
      <c r="D9" s="13"/>
      <c r="E9" s="18"/>
      <c r="F9" s="13"/>
      <c r="G9" s="13"/>
      <c r="H9" s="1"/>
      <c r="I9" s="1"/>
      <c r="J9" s="7"/>
      <c r="K9" s="1"/>
      <c r="L9" s="1"/>
      <c r="M9" s="1"/>
      <c r="N9" s="1"/>
      <c r="O9" s="1"/>
    </row>
    <row r="10" spans="1:19" ht="18.75" x14ac:dyDescent="0.3">
      <c r="A10" s="13"/>
      <c r="B10" s="13"/>
      <c r="C10" s="13"/>
      <c r="D10" s="13"/>
      <c r="E10" s="13"/>
      <c r="F10" s="13"/>
      <c r="G10" s="13"/>
      <c r="H10" s="1"/>
      <c r="I10" s="1"/>
      <c r="J10" s="1"/>
      <c r="K10" s="1"/>
      <c r="L10" s="1"/>
      <c r="M10" s="1"/>
      <c r="N10" s="1"/>
      <c r="O10" s="1"/>
      <c r="Q10">
        <v>675</v>
      </c>
    </row>
    <row r="11" spans="1:19" ht="18.75" x14ac:dyDescent="0.3">
      <c r="A11" s="13"/>
      <c r="B11" s="13"/>
      <c r="C11" s="13"/>
      <c r="D11" s="13"/>
      <c r="E11" s="13"/>
      <c r="F11" s="13"/>
      <c r="G11" s="13"/>
      <c r="H11" s="1"/>
      <c r="I11" s="1"/>
      <c r="J11" s="1"/>
      <c r="K11" s="1"/>
      <c r="L11" s="1"/>
      <c r="M11" s="1"/>
      <c r="N11" s="1"/>
      <c r="O11" s="1"/>
      <c r="Q11">
        <v>85</v>
      </c>
    </row>
    <row r="12" spans="1:19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>
        <v>238</v>
      </c>
    </row>
    <row r="13" spans="1:19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>
        <v>596</v>
      </c>
    </row>
    <row r="14" spans="1:19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9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>
        <f>SUM(Q10:Q14)</f>
        <v>1594</v>
      </c>
      <c r="S15">
        <v>1195</v>
      </c>
    </row>
    <row r="16" spans="1:19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H5" sqref="H5"/>
    </sheetView>
  </sheetViews>
  <sheetFormatPr defaultRowHeight="15" x14ac:dyDescent="0.25"/>
  <cols>
    <col min="1" max="1" width="13.5703125" customWidth="1"/>
    <col min="2" max="2" width="16.5703125" customWidth="1"/>
    <col min="3" max="3" width="16.42578125" customWidth="1"/>
    <col min="4" max="4" width="11.42578125" bestFit="1" customWidth="1"/>
    <col min="5" max="5" width="9.7109375" bestFit="1" customWidth="1"/>
    <col min="7" max="7" width="9.7109375" bestFit="1" customWidth="1"/>
  </cols>
  <sheetData>
    <row r="1" spans="1:14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2"/>
      <c r="L1" s="2"/>
      <c r="M1" s="2"/>
      <c r="N1" s="2"/>
    </row>
    <row r="2" spans="1:14" ht="15.75" x14ac:dyDescent="0.25">
      <c r="A2" s="9"/>
      <c r="B2" s="9" t="s">
        <v>8</v>
      </c>
      <c r="C2" s="9" t="s">
        <v>4</v>
      </c>
      <c r="D2" s="9" t="s">
        <v>1</v>
      </c>
      <c r="E2" s="9" t="s">
        <v>3</v>
      </c>
      <c r="F2" s="9"/>
      <c r="G2" s="9" t="s">
        <v>43</v>
      </c>
      <c r="H2" s="9"/>
      <c r="I2" s="9"/>
      <c r="J2" s="9"/>
      <c r="K2" s="2"/>
      <c r="L2" s="2"/>
      <c r="M2" s="2"/>
      <c r="N2" s="2"/>
    </row>
    <row r="3" spans="1:14" ht="15.75" x14ac:dyDescent="0.25">
      <c r="A3" s="9" t="s">
        <v>41</v>
      </c>
      <c r="B3" s="10">
        <v>41204</v>
      </c>
      <c r="C3" s="9" t="s">
        <v>42</v>
      </c>
      <c r="D3" s="10">
        <v>41164</v>
      </c>
      <c r="E3" s="11">
        <v>452</v>
      </c>
      <c r="F3" s="9"/>
      <c r="G3" s="12">
        <f>E3*0.75</f>
        <v>339</v>
      </c>
      <c r="H3" s="9" t="s">
        <v>31</v>
      </c>
      <c r="I3" s="9"/>
      <c r="J3" s="9"/>
      <c r="K3" s="2"/>
      <c r="L3" s="2"/>
      <c r="M3" s="2"/>
      <c r="N3" s="2"/>
    </row>
    <row r="4" spans="1:14" ht="15.75" x14ac:dyDescent="0.25">
      <c r="A4" s="9" t="s">
        <v>70</v>
      </c>
      <c r="B4" s="10">
        <v>41212</v>
      </c>
      <c r="C4" s="9" t="s">
        <v>42</v>
      </c>
      <c r="D4" s="9"/>
      <c r="E4" s="9"/>
      <c r="F4" s="9"/>
      <c r="G4" s="9"/>
      <c r="H4" s="9" t="s">
        <v>31</v>
      </c>
      <c r="I4" s="9"/>
      <c r="J4" s="9"/>
      <c r="K4" s="2"/>
      <c r="L4" s="2"/>
      <c r="M4" s="2"/>
      <c r="N4" s="2"/>
    </row>
    <row r="5" spans="1:14" ht="15.75" x14ac:dyDescent="0.25">
      <c r="A5" s="9" t="s">
        <v>71</v>
      </c>
      <c r="B5" s="9" t="s">
        <v>34</v>
      </c>
      <c r="C5" s="9"/>
      <c r="D5" s="9"/>
      <c r="E5" s="9"/>
      <c r="F5" s="9"/>
      <c r="G5" s="9"/>
      <c r="H5" s="9" t="s">
        <v>31</v>
      </c>
      <c r="I5" s="9"/>
      <c r="J5" s="9"/>
      <c r="K5" s="2"/>
      <c r="L5" s="2"/>
      <c r="M5" s="2"/>
      <c r="N5" s="2"/>
    </row>
    <row r="6" spans="1:14" ht="15.7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2"/>
      <c r="L6" s="2"/>
      <c r="M6" s="2"/>
      <c r="N6" s="2"/>
    </row>
    <row r="7" spans="1:14" ht="15.7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2"/>
      <c r="L7" s="2"/>
      <c r="M7" s="2"/>
      <c r="N7" s="2"/>
    </row>
    <row r="8" spans="1:14" ht="15.7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2"/>
      <c r="L8" s="2"/>
      <c r="M8" s="2"/>
      <c r="N8" s="2"/>
    </row>
    <row r="9" spans="1:14" ht="15.7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2"/>
      <c r="L9" s="2"/>
      <c r="M9" s="2"/>
      <c r="N9" s="2"/>
    </row>
    <row r="10" spans="1:14" ht="15.7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2"/>
      <c r="L10" s="2"/>
      <c r="M10" s="2"/>
      <c r="N10" s="2"/>
    </row>
    <row r="11" spans="1:14" ht="15.7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2"/>
      <c r="L11" s="2"/>
      <c r="M11" s="2"/>
      <c r="N11" s="2"/>
    </row>
    <row r="12" spans="1:14" ht="15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2"/>
      <c r="L12" s="2"/>
      <c r="M12" s="2"/>
      <c r="N12" s="2"/>
    </row>
    <row r="13" spans="1:14" ht="15.7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2"/>
      <c r="L13" s="2"/>
      <c r="M13" s="2"/>
      <c r="N13" s="2"/>
    </row>
    <row r="14" spans="1:14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2"/>
      <c r="L14" s="2"/>
      <c r="M14" s="2"/>
      <c r="N14" s="2"/>
    </row>
    <row r="15" spans="1:14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TOTALS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TOTALS2</vt:lpstr>
      <vt:lpstr>DEC12</vt:lpstr>
      <vt:lpstr>MAR13</vt:lpstr>
      <vt:lpstr>APR 12</vt:lpstr>
      <vt:lpstr>JUNE13</vt:lpstr>
      <vt:lpstr>July13</vt:lpstr>
      <vt:lpstr>Aug13</vt:lpstr>
      <vt:lpstr>Sept13</vt:lpstr>
      <vt:lpstr>Oct13</vt:lpstr>
      <vt:lpstr>2014</vt:lpstr>
      <vt:lpstr>2015</vt:lpstr>
      <vt:lpstr>2016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Owner</cp:lastModifiedBy>
  <dcterms:created xsi:type="dcterms:W3CDTF">2012-02-10T21:52:45Z</dcterms:created>
  <dcterms:modified xsi:type="dcterms:W3CDTF">2018-03-29T01:29:37Z</dcterms:modified>
</cp:coreProperties>
</file>